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5360" windowHeight="8355" tabRatio="662" activeTab="0"/>
  </bookViews>
  <sheets>
    <sheet name="Framlög 2006" sheetId="1" r:id="rId1"/>
  </sheets>
  <definedNames>
    <definedName name="_xlnm.Print_Area" localSheetId="0">'Framlög 2006'!$A$1:$S$135</definedName>
    <definedName name="_xlnm.Print_Titles" localSheetId="0">'Framlög 2006'!$1:$2</definedName>
  </definedNames>
  <calcPr fullCalcOnLoad="1"/>
</workbook>
</file>

<file path=xl/sharedStrings.xml><?xml version="1.0" encoding="utf-8"?>
<sst xmlns="http://schemas.openxmlformats.org/spreadsheetml/2006/main" count="243" uniqueCount="243">
  <si>
    <t>Lands-hluti</t>
  </si>
  <si>
    <t>Svf.nr.</t>
  </si>
  <si>
    <t>Stofnframlög til stærri sveitarfélaga</t>
  </si>
  <si>
    <t>0000</t>
  </si>
  <si>
    <t>1000</t>
  </si>
  <si>
    <t>1100</t>
  </si>
  <si>
    <t>1300</t>
  </si>
  <si>
    <t xml:space="preserve">Garðabær                                          </t>
  </si>
  <si>
    <t>1400</t>
  </si>
  <si>
    <t>1603</t>
  </si>
  <si>
    <t>1604</t>
  </si>
  <si>
    <t xml:space="preserve">Mosfellsbær                                       </t>
  </si>
  <si>
    <t>1606</t>
  </si>
  <si>
    <t xml:space="preserve">Kjósarhreppur                                     </t>
  </si>
  <si>
    <t>2000</t>
  </si>
  <si>
    <t xml:space="preserve">Reykjanesbær                                      </t>
  </si>
  <si>
    <t>2300</t>
  </si>
  <si>
    <t>2503</t>
  </si>
  <si>
    <t>2504</t>
  </si>
  <si>
    <t>2506</t>
  </si>
  <si>
    <t>3000</t>
  </si>
  <si>
    <t>3501</t>
  </si>
  <si>
    <t xml:space="preserve">Hvalfjarðarstrandarhreppur                        </t>
  </si>
  <si>
    <t>3502</t>
  </si>
  <si>
    <t xml:space="preserve">Skilmannahreppur                                  </t>
  </si>
  <si>
    <t>3503</t>
  </si>
  <si>
    <t xml:space="preserve">Innri-Akraneshreppur                              </t>
  </si>
  <si>
    <t>3504</t>
  </si>
  <si>
    <t xml:space="preserve">Leirár- og Melahreppur                            </t>
  </si>
  <si>
    <t>3506</t>
  </si>
  <si>
    <t xml:space="preserve">Skorradalshreppur                                 </t>
  </si>
  <si>
    <t>3510</t>
  </si>
  <si>
    <t xml:space="preserve">Borgarfjarðarsveit                                </t>
  </si>
  <si>
    <t>3601</t>
  </si>
  <si>
    <t xml:space="preserve">Hvítársíðuhreppur                                 </t>
  </si>
  <si>
    <t>3609</t>
  </si>
  <si>
    <t xml:space="preserve">Borgarbyggð                                       </t>
  </si>
  <si>
    <t>3701</t>
  </si>
  <si>
    <t xml:space="preserve">Kolbeinsstaðahreppur                              </t>
  </si>
  <si>
    <t>3709</t>
  </si>
  <si>
    <t xml:space="preserve">Grundarfjarðarbær                                 </t>
  </si>
  <si>
    <t>3710</t>
  </si>
  <si>
    <t xml:space="preserve">Helgafellssveit                                   </t>
  </si>
  <si>
    <t>3711</t>
  </si>
  <si>
    <t>3713</t>
  </si>
  <si>
    <t xml:space="preserve">Eyja- og Miklaholtshreppur                        </t>
  </si>
  <si>
    <t>3714</t>
  </si>
  <si>
    <t xml:space="preserve">Snæfellsbær                                       </t>
  </si>
  <si>
    <t>3809</t>
  </si>
  <si>
    <t xml:space="preserve">Saurbæjarhreppur                                  </t>
  </si>
  <si>
    <t>3811</t>
  </si>
  <si>
    <t xml:space="preserve">Dalabyggð                                         </t>
  </si>
  <si>
    <t>4100</t>
  </si>
  <si>
    <t>4200</t>
  </si>
  <si>
    <t xml:space="preserve">Ísafjarðarbær                                     </t>
  </si>
  <si>
    <t>4502</t>
  </si>
  <si>
    <t xml:space="preserve">Reykhólahreppur                                   </t>
  </si>
  <si>
    <t>4604</t>
  </si>
  <si>
    <t xml:space="preserve">Tálknafjarðarhreppur                              </t>
  </si>
  <si>
    <t>4607</t>
  </si>
  <si>
    <t xml:space="preserve">Vesturbyggð                                       </t>
  </si>
  <si>
    <t>4803</t>
  </si>
  <si>
    <t xml:space="preserve">Súðavíkurhreppur                                  </t>
  </si>
  <si>
    <t>4901</t>
  </si>
  <si>
    <t xml:space="preserve">Árneshreppur                                      </t>
  </si>
  <si>
    <t>4902</t>
  </si>
  <si>
    <t xml:space="preserve">Kaldrananeshreppur                                </t>
  </si>
  <si>
    <t>4908</t>
  </si>
  <si>
    <t xml:space="preserve">Bæjarhreppur                                      </t>
  </si>
  <si>
    <t>4909</t>
  </si>
  <si>
    <t xml:space="preserve">Broddaneshreppur                                  </t>
  </si>
  <si>
    <t>4910</t>
  </si>
  <si>
    <t>Hólmavíkurhreppur</t>
  </si>
  <si>
    <t>5000</t>
  </si>
  <si>
    <t>5200</t>
  </si>
  <si>
    <t xml:space="preserve">Sveitarfélagið Skagafjörður                       </t>
  </si>
  <si>
    <t>5508</t>
  </si>
  <si>
    <t xml:space="preserve">Húnaþing vestra                                   </t>
  </si>
  <si>
    <t>5601</t>
  </si>
  <si>
    <t xml:space="preserve">Áshreppur                                         </t>
  </si>
  <si>
    <t>5604</t>
  </si>
  <si>
    <t xml:space="preserve">Blönduóssbær                                      </t>
  </si>
  <si>
    <t>5609</t>
  </si>
  <si>
    <t xml:space="preserve">Höfðahreppur                                      </t>
  </si>
  <si>
    <t>5611</t>
  </si>
  <si>
    <t>Skagabyggð</t>
  </si>
  <si>
    <t>5706</t>
  </si>
  <si>
    <t xml:space="preserve">Akrahreppur                                       </t>
  </si>
  <si>
    <t>6000</t>
  </si>
  <si>
    <t>6100</t>
  </si>
  <si>
    <t>6200</t>
  </si>
  <si>
    <t xml:space="preserve">Ólafsfjarðarbær                                   </t>
  </si>
  <si>
    <t>6400</t>
  </si>
  <si>
    <t xml:space="preserve">Dalvíkurbyggð                                     </t>
  </si>
  <si>
    <t>6501</t>
  </si>
  <si>
    <t xml:space="preserve">Grímseyjarhreppur                                 </t>
  </si>
  <si>
    <t>6506</t>
  </si>
  <si>
    <t xml:space="preserve">Arnarneshreppur                                   </t>
  </si>
  <si>
    <t>6513</t>
  </si>
  <si>
    <t xml:space="preserve">Eyjafjarðarsveit                                  </t>
  </si>
  <si>
    <t>6514</t>
  </si>
  <si>
    <t xml:space="preserve">Hörgárbyggð                                       </t>
  </si>
  <si>
    <t>6601</t>
  </si>
  <si>
    <t xml:space="preserve">Svalbarðsstrandarhreppur                          </t>
  </si>
  <si>
    <t>6602</t>
  </si>
  <si>
    <t xml:space="preserve">Grýtubakkahreppur                                 </t>
  </si>
  <si>
    <t>6607</t>
  </si>
  <si>
    <t xml:space="preserve">Skútustaðahreppur                                 </t>
  </si>
  <si>
    <t>6609</t>
  </si>
  <si>
    <t xml:space="preserve">Aðaldælahreppur                                   </t>
  </si>
  <si>
    <t>6611</t>
  </si>
  <si>
    <t xml:space="preserve">Tjörneshreppur                                    </t>
  </si>
  <si>
    <t>6612</t>
  </si>
  <si>
    <t>Þingeyjarsveit</t>
  </si>
  <si>
    <t>6701</t>
  </si>
  <si>
    <t xml:space="preserve">Kelduneshreppur                                   </t>
  </si>
  <si>
    <t>6702</t>
  </si>
  <si>
    <t xml:space="preserve">Öxarfjarðarhreppur                                </t>
  </si>
  <si>
    <t>6705</t>
  </si>
  <si>
    <t xml:space="preserve">Raufarhafnarhreppur                               </t>
  </si>
  <si>
    <t>6706</t>
  </si>
  <si>
    <t xml:space="preserve">Svalbarðshreppur                                  </t>
  </si>
  <si>
    <t>6707</t>
  </si>
  <si>
    <t xml:space="preserve">Þórshafnarhreppur                                 </t>
  </si>
  <si>
    <t>7000</t>
  </si>
  <si>
    <t>7300</t>
  </si>
  <si>
    <t xml:space="preserve">Fjarðabyggð                                       </t>
  </si>
  <si>
    <t>7501</t>
  </si>
  <si>
    <t xml:space="preserve">Skeggjastaðahreppur                               </t>
  </si>
  <si>
    <t>7502</t>
  </si>
  <si>
    <t xml:space="preserve">Vopnafjarðarhreppur                               </t>
  </si>
  <si>
    <t>7505</t>
  </si>
  <si>
    <t xml:space="preserve">Fljótsdalshreppur                                 </t>
  </si>
  <si>
    <t>7509</t>
  </si>
  <si>
    <t xml:space="preserve">Borgarfjarðarhreppur                              </t>
  </si>
  <si>
    <t>7605</t>
  </si>
  <si>
    <t xml:space="preserve">Mjóafjarðarhreppur                                </t>
  </si>
  <si>
    <t>7610</t>
  </si>
  <si>
    <t xml:space="preserve">Fáskrúðsfjarðarhreppur                            </t>
  </si>
  <si>
    <t>7613</t>
  </si>
  <si>
    <t xml:space="preserve">Breiðdalshreppur                                  </t>
  </si>
  <si>
    <t>7617</t>
  </si>
  <si>
    <t xml:space="preserve">Djúpavogshreppur                                  </t>
  </si>
  <si>
    <t>7708</t>
  </si>
  <si>
    <t xml:space="preserve">Sveitarfélagið Hornafjörður                       </t>
  </si>
  <si>
    <t>8000</t>
  </si>
  <si>
    <t>8200</t>
  </si>
  <si>
    <t xml:space="preserve">Sveitarfélagið Árborg                             </t>
  </si>
  <si>
    <t>8508</t>
  </si>
  <si>
    <t xml:space="preserve">Mýrdalshreppur                                    </t>
  </si>
  <si>
    <t>8509</t>
  </si>
  <si>
    <t xml:space="preserve">Skaftárhreppur                                    </t>
  </si>
  <si>
    <t>8610</t>
  </si>
  <si>
    <t xml:space="preserve">Ásahreppur                                        </t>
  </si>
  <si>
    <t>8613</t>
  </si>
  <si>
    <t xml:space="preserve">Rangárþing eystra                        </t>
  </si>
  <si>
    <t>8614</t>
  </si>
  <si>
    <t>Rangárþing ytra</t>
  </si>
  <si>
    <t>8701</t>
  </si>
  <si>
    <t xml:space="preserve">Gaulverjabæjarhreppur                             </t>
  </si>
  <si>
    <t>8706</t>
  </si>
  <si>
    <t xml:space="preserve">Hraungerðishreppur                                </t>
  </si>
  <si>
    <t>8707</t>
  </si>
  <si>
    <t xml:space="preserve">Villingaholtshreppur                              </t>
  </si>
  <si>
    <t>8710</t>
  </si>
  <si>
    <t xml:space="preserve">Hrunamannahreppur                                 </t>
  </si>
  <si>
    <t>8716</t>
  </si>
  <si>
    <t>8717</t>
  </si>
  <si>
    <t xml:space="preserve">Sveitarfélagið Ölfus                              </t>
  </si>
  <si>
    <t>8719</t>
  </si>
  <si>
    <t xml:space="preserve">Grímsnes- og Grafningshreppur                     </t>
  </si>
  <si>
    <t>8720</t>
  </si>
  <si>
    <t>Skeiða- og Gnúpverjahreppur</t>
  </si>
  <si>
    <t>8721</t>
  </si>
  <si>
    <t>Bláskógabyggð</t>
  </si>
  <si>
    <t>Samtals</t>
  </si>
  <si>
    <t>Sveitarfélag</t>
  </si>
  <si>
    <t>Landshlutar:</t>
  </si>
  <si>
    <t>Reykjavík</t>
  </si>
  <si>
    <t>Suðurnes</t>
  </si>
  <si>
    <t>Vesturland</t>
  </si>
  <si>
    <t>Vestfirðir</t>
  </si>
  <si>
    <t>Austurland</t>
  </si>
  <si>
    <t>Suðurland</t>
  </si>
  <si>
    <t>Norðurland vestra</t>
  </si>
  <si>
    <t>Norðurland eystra</t>
  </si>
  <si>
    <t>Sveitarfél. á höfuðborgarsv.</t>
  </si>
  <si>
    <t>Reglugerð nr. 113/2003</t>
  </si>
  <si>
    <t>Reglugerð nr. 351/2002</t>
  </si>
  <si>
    <t>Stofnframlög til minni sveitarfélaga 10. gr.</t>
  </si>
  <si>
    <t>Framlög vegna nýbúafræðslu 5. gr.</t>
  </si>
  <si>
    <t>Rgl.122/2003</t>
  </si>
  <si>
    <t>Rgl. 80/2001</t>
  </si>
  <si>
    <t>Hafnarfjarðarkaupstaður</t>
  </si>
  <si>
    <t>Reykjavíkurborg</t>
  </si>
  <si>
    <t>Kópavogsbær</t>
  </si>
  <si>
    <t xml:space="preserve">Seltjarnarneskaupstaður                                    </t>
  </si>
  <si>
    <t xml:space="preserve">Sandgerðisbær                                       </t>
  </si>
  <si>
    <t xml:space="preserve">Akraneskaupstaður                                           </t>
  </si>
  <si>
    <t xml:space="preserve">Stykkishólmsbær                                     </t>
  </si>
  <si>
    <t xml:space="preserve">Bolungarvíkurkaupstaður                                       </t>
  </si>
  <si>
    <t xml:space="preserve">Akureyrarkaupstaður                                    </t>
  </si>
  <si>
    <t xml:space="preserve">Seyðisfjarðarkaupstaður                          </t>
  </si>
  <si>
    <t xml:space="preserve">Vestmannaeyjabær                                  </t>
  </si>
  <si>
    <t xml:space="preserve">Hveragerðisbær                                        </t>
  </si>
  <si>
    <t>Austubyggð</t>
  </si>
  <si>
    <t xml:space="preserve">Grindavíkurbær                       </t>
  </si>
  <si>
    <t xml:space="preserve">Siglufjarðarkaupstaður                              </t>
  </si>
  <si>
    <t>Rgl. 303/2003</t>
  </si>
  <si>
    <t>Fljótsdalshérað</t>
  </si>
  <si>
    <t>Sveitarfélagið Álftanes</t>
  </si>
  <si>
    <t>Húnavatnshreppur</t>
  </si>
  <si>
    <t>Áætlaður íbúafjöldi 1. des. 2005</t>
  </si>
  <si>
    <t>*Framlög til Reykjavíkurborgar samkvæmt reglugerð nr. 351/2002 eru á grundvelli samninga um rekstur sérskóla/sérdeilda, kennsluráðgjöf fyrir nýbúa í öðrum sveitarfélögum en Reykjavíkurborg og kennslu langveikra barna með lögheimlili utan Reykjavíkurborgar.</t>
  </si>
  <si>
    <t>Rgl. 723/2006</t>
  </si>
  <si>
    <t>Aukaframlag 2006</t>
  </si>
  <si>
    <t>Sveitarfélagið Garður</t>
  </si>
  <si>
    <t>Sveitarfélagið Vogar</t>
  </si>
  <si>
    <t>Framlög vegna sameininga      7. gr.</t>
  </si>
  <si>
    <t>Endanleg útgjaldajöfnunar-framlög               13. gr.</t>
  </si>
  <si>
    <r>
      <t xml:space="preserve">Endanleg tekjujöfnunar-framlög   </t>
    </r>
    <r>
      <rPr>
        <b/>
        <sz val="8"/>
        <rFont val="Times New Roman"/>
        <family val="1"/>
      </rPr>
      <t xml:space="preserve">      </t>
    </r>
    <r>
      <rPr>
        <b/>
        <sz val="10"/>
        <rFont val="Times New Roman"/>
        <family val="1"/>
      </rPr>
      <t>12. gr.</t>
    </r>
  </si>
  <si>
    <t xml:space="preserve">Endanleg fasteigna-skattsjöfnun </t>
  </si>
  <si>
    <t>Hvalfjarðarsveit</t>
  </si>
  <si>
    <t>Strandabyggð</t>
  </si>
  <si>
    <t>Fjallabyggð</t>
  </si>
  <si>
    <t>Langanesbyggð</t>
  </si>
  <si>
    <t>Flóahreppur</t>
  </si>
  <si>
    <t>Húsavíkurbær (Norðurþing)</t>
  </si>
  <si>
    <t xml:space="preserve">Greiðslur húsaleigubóta </t>
  </si>
  <si>
    <t>Framlög til sérstakra verkefna     11. gr.</t>
  </si>
  <si>
    <t>Bændasamtök Íslands</t>
  </si>
  <si>
    <t>Óhafið 31.12.05.</t>
  </si>
  <si>
    <t>Óhafið 31.12.06.</t>
  </si>
  <si>
    <t>Framlög alls</t>
  </si>
  <si>
    <t>Barnaverndarstofa</t>
  </si>
  <si>
    <t>Skrifstofa Samb. ísl. sveitarfélaga í Brüssel</t>
  </si>
  <si>
    <t>Greiningar- og ráðgjafarstöð ríkisins</t>
  </si>
  <si>
    <t>Kennaraháskóli Íslands</t>
  </si>
  <si>
    <t>Aðrir:</t>
  </si>
  <si>
    <t>Framlög vegna                  sérþarfa fatlaðra                                                 nemenda                       4. gr.</t>
  </si>
  <si>
    <t>Almenn jöfnunarframlög                til reksturs            grunnskóla            3. gr.</t>
  </si>
  <si>
    <t>Skólabúðir að Reykjum          6. gr.</t>
  </si>
  <si>
    <t>Önnur framlög vegna yfirfærslu grunnskóla                 8. gr.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</si>
</sst>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_ _k_r_-;\-* #,##0_ _k_r_-;_-* &quot;-&quot;_ _k_r_-;_-@_-"/>
    <numFmt numFmtId="165" formatCode="_-* #,##0.00_ _k_r_-;\-* #,##0.00_ _k_r_-;_-* &quot;-&quot;??_ _k_r_-;_-@_-"/>
    <numFmt numFmtId="166" formatCode="_-* #,##0&quot; kr&quot;_-;\-* #,##0&quot; kr&quot;_-;_-* &quot;-&quot;&quot; kr&quot;_-;_-@_-"/>
    <numFmt numFmtId="167" formatCode="_-* #,##0.00&quot; kr&quot;_-;\-* #,##0.00&quot; kr&quot;_-;_-* &quot;-&quot;??&quot; kr&quot;_-;_-@_-"/>
    <numFmt numFmtId="168" formatCode="[$-40F]d\.\ mmmm\ yyyy"/>
    <numFmt numFmtId="169" formatCode="0000"/>
    <numFmt numFmtId="170" formatCode="@\ *."/>
    <numFmt numFmtId="171" formatCode="\ \ \ @"/>
    <numFmt numFmtId="172" formatCode="\ \ \ @\ *."/>
    <numFmt numFmtId="173" formatCode="\ \ \ \ \ \ @"/>
    <numFmt numFmtId="174" formatCode="\ \ \ \ \ \ @\ *."/>
    <numFmt numFmtId="175" formatCode="\ \ \ \ \ \ \ \ \ @"/>
    <numFmt numFmtId="176" formatCode="\ \ \ \ \ \ \ \ \ @\ *."/>
    <numFmt numFmtId="177" formatCode="#,##0\ &quot;kr.&quot;_);[Red]\(* #,##0\ &quot;kr.&quot;\)"/>
    <numFmt numFmtId="178" formatCode="#,##0\ \ ;[Red]\(* #,##0\ \)"/>
    <numFmt numFmtId="179" formatCode="#,##0\ \ ;\(* #,##0\ \)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0"/>
      <name val="Times"/>
      <family val="1"/>
    </font>
    <font>
      <sz val="10"/>
      <color indexed="8"/>
      <name val="Arial"/>
      <family val="0"/>
    </font>
    <font>
      <sz val="11"/>
      <name val="Optima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Geneva"/>
      <family val="0"/>
    </font>
    <font>
      <sz val="8"/>
      <name val="Arial"/>
      <family val="0"/>
    </font>
    <font>
      <sz val="10"/>
      <name val="MS Sans Serif"/>
      <family val="0"/>
    </font>
    <font>
      <sz val="8"/>
      <name val="Helvetica"/>
      <family val="0"/>
    </font>
    <font>
      <i/>
      <sz val="9"/>
      <name val="Geneva"/>
      <family val="0"/>
    </font>
    <font>
      <u val="single"/>
      <sz val="10"/>
      <color indexed="36"/>
      <name val="Times New Roman"/>
      <family val="0"/>
    </font>
    <font>
      <u val="single"/>
      <sz val="9"/>
      <color indexed="12"/>
      <name val="Times New Roman"/>
      <family val="0"/>
    </font>
    <font>
      <sz val="10"/>
      <name val="Times New Roman"/>
      <family val="0"/>
    </font>
    <font>
      <sz val="11"/>
      <name val="Times New Roman"/>
      <family val="0"/>
    </font>
    <font>
      <b/>
      <sz val="11"/>
      <name val="Times New Roman"/>
      <family val="1"/>
    </font>
    <font>
      <b/>
      <sz val="18"/>
      <name val="Times New Roman"/>
      <family val="0"/>
    </font>
    <font>
      <b/>
      <sz val="14"/>
      <name val="Times New Roman"/>
      <family val="1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4" fillId="0" borderId="0" applyFont="0" applyFill="0" applyBorder="0" applyProtection="0">
      <alignment horizontal="centerContinuous"/>
    </xf>
    <xf numFmtId="171" fontId="14" fillId="0" borderId="0" applyFont="0" applyFill="0" applyBorder="0" applyAlignment="0" applyProtection="0"/>
    <xf numFmtId="172" fontId="14" fillId="0" borderId="0" applyFont="0" applyFill="0" applyBorder="0" applyProtection="0">
      <alignment horizontal="centerContinuous"/>
    </xf>
    <xf numFmtId="173" fontId="14" fillId="0" borderId="0" applyFont="0" applyFill="0" applyBorder="0" applyAlignment="0" applyProtection="0"/>
    <xf numFmtId="174" fontId="14" fillId="0" borderId="0" applyFont="0" applyFill="0" applyBorder="0" applyProtection="0">
      <alignment horizontal="centerContinuous"/>
    </xf>
    <xf numFmtId="175" fontId="14" fillId="0" borderId="0" applyFont="0" applyFill="0" applyBorder="0" applyAlignment="0" applyProtection="0"/>
    <xf numFmtId="176" fontId="14" fillId="0" borderId="0" applyFont="0" applyFill="0" applyBorder="0" applyProtection="0">
      <alignment horizontal="centerContinuous"/>
    </xf>
    <xf numFmtId="0" fontId="46" fillId="30" borderId="1" applyNumberFormat="0" applyAlignment="0" applyProtection="0"/>
    <xf numFmtId="177" fontId="15" fillId="0" borderId="0" applyFont="0" applyFill="0" applyBorder="0" applyAlignment="0" applyProtection="0"/>
    <xf numFmtId="0" fontId="47" fillId="0" borderId="6" applyNumberFormat="0" applyFill="0" applyAlignment="0" applyProtection="0"/>
    <xf numFmtId="178" fontId="16" fillId="0" borderId="0">
      <alignment/>
      <protection/>
    </xf>
    <xf numFmtId="0" fontId="48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3" fontId="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179" fontId="14" fillId="0" borderId="9" applyNumberFormat="0" applyFont="0" applyFill="0" applyAlignment="0" applyProtection="0"/>
    <xf numFmtId="178" fontId="14" fillId="0" borderId="10" applyNumberFormat="0" applyFont="0" applyFill="0" applyAlignment="0" applyProtection="0"/>
    <xf numFmtId="179" fontId="14" fillId="0" borderId="11" applyNumberFormat="0" applyFont="0" applyFill="0" applyAlignment="0" applyProtection="0"/>
    <xf numFmtId="179" fontId="14" fillId="0" borderId="12" applyNumberFormat="0" applyFon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14" applyNumberFormat="0" applyFill="0" applyProtection="0">
      <alignment horizontal="centerContinuous"/>
    </xf>
    <xf numFmtId="178" fontId="18" fillId="0" borderId="0" applyNumberFormat="0" applyFill="0" applyBorder="0" applyProtection="0">
      <alignment horizontal="centerContinuous"/>
    </xf>
  </cellStyleXfs>
  <cellXfs count="84">
    <xf numFmtId="0" fontId="0" fillId="0" borderId="0" xfId="0" applyAlignment="1">
      <alignment/>
    </xf>
    <xf numFmtId="3" fontId="0" fillId="0" borderId="0" xfId="66" applyNumberFormat="1" applyFont="1" applyFill="1">
      <alignment/>
      <protection/>
    </xf>
    <xf numFmtId="0" fontId="0" fillId="0" borderId="0" xfId="0" applyBorder="1" applyAlignment="1">
      <alignment/>
    </xf>
    <xf numFmtId="1" fontId="3" fillId="0" borderId="0" xfId="67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14" xfId="0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3" fontId="0" fillId="0" borderId="16" xfId="0" applyNumberForma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1" fillId="33" borderId="17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3" fontId="1" fillId="33" borderId="17" xfId="0" applyNumberFormat="1" applyFont="1" applyFill="1" applyBorder="1" applyAlignment="1">
      <alignment horizontal="center" wrapText="1"/>
    </xf>
    <xf numFmtId="3" fontId="0" fillId="0" borderId="16" xfId="0" applyNumberFormat="1" applyFill="1" applyBorder="1" applyAlignment="1">
      <alignment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3" fontId="0" fillId="0" borderId="0" xfId="66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67" applyNumberFormat="1" applyFont="1" applyFill="1" applyBorder="1" applyAlignment="1">
      <alignment wrapText="1"/>
      <protection/>
    </xf>
    <xf numFmtId="3" fontId="0" fillId="0" borderId="0" xfId="66" applyNumberFormat="1" applyFont="1" applyFill="1" applyBorder="1" applyAlignment="1">
      <alignment/>
      <protection/>
    </xf>
    <xf numFmtId="1" fontId="0" fillId="0" borderId="0" xfId="67" applyNumberFormat="1" applyFont="1" applyFill="1" applyBorder="1" applyAlignment="1">
      <alignment horizontal="left" wrapText="1"/>
      <protection/>
    </xf>
    <xf numFmtId="3" fontId="7" fillId="0" borderId="0" xfId="68" applyNumberFormat="1" applyFont="1" applyFill="1">
      <alignment/>
      <protection/>
    </xf>
    <xf numFmtId="3" fontId="0" fillId="0" borderId="0" xfId="0" applyNumberFormat="1" applyFont="1" applyFill="1" applyAlignment="1">
      <alignment/>
    </xf>
    <xf numFmtId="1" fontId="9" fillId="0" borderId="0" xfId="67" applyNumberFormat="1" applyFont="1" applyFill="1" applyBorder="1" applyAlignment="1">
      <alignment wrapText="1"/>
      <protection/>
    </xf>
    <xf numFmtId="3" fontId="9" fillId="0" borderId="0" xfId="66" applyNumberFormat="1" applyFont="1" applyFill="1" applyBorder="1" applyAlignment="1">
      <alignment/>
      <protection/>
    </xf>
    <xf numFmtId="1" fontId="9" fillId="0" borderId="0" xfId="67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right"/>
    </xf>
    <xf numFmtId="0" fontId="5" fillId="33" borderId="17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3" fontId="11" fillId="0" borderId="0" xfId="68" applyNumberFormat="1" applyFont="1" applyBorder="1">
      <alignment/>
      <protection/>
    </xf>
    <xf numFmtId="3" fontId="0" fillId="0" borderId="0" xfId="71" applyNumberFormat="1" applyFont="1" applyFill="1" applyAlignment="1">
      <alignment/>
    </xf>
    <xf numFmtId="3" fontId="0" fillId="0" borderId="0" xfId="66" applyNumberFormat="1" applyFont="1" applyFill="1" applyBorder="1">
      <alignment/>
      <protection/>
    </xf>
    <xf numFmtId="3" fontId="0" fillId="0" borderId="0" xfId="71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1" fontId="3" fillId="0" borderId="17" xfId="67" applyNumberFormat="1" applyFont="1" applyFill="1" applyBorder="1" applyAlignment="1">
      <alignment horizontal="center" wrapText="1"/>
      <protection/>
    </xf>
    <xf numFmtId="3" fontId="0" fillId="0" borderId="17" xfId="66" applyNumberFormat="1" applyFont="1" applyFill="1" applyBorder="1">
      <alignment/>
      <protection/>
    </xf>
    <xf numFmtId="3" fontId="0" fillId="0" borderId="17" xfId="66" applyNumberFormat="1" applyFont="1" applyFill="1" applyBorder="1" applyAlignment="1">
      <alignment/>
      <protection/>
    </xf>
    <xf numFmtId="3" fontId="0" fillId="0" borderId="17" xfId="0" applyNumberForma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7" xfId="71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" fontId="8" fillId="0" borderId="0" xfId="67" applyNumberFormat="1" applyFont="1" applyFill="1" applyBorder="1" applyAlignment="1">
      <alignment wrapText="1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5" fillId="33" borderId="17" xfId="0" applyFont="1" applyFill="1" applyBorder="1" applyAlignment="1">
      <alignment horizont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ndráttur 0 ..." xfId="54"/>
    <cellStyle name="Inndráttur 3" xfId="55"/>
    <cellStyle name="Inndráttur 3 ..." xfId="56"/>
    <cellStyle name="Inndráttur 6" xfId="57"/>
    <cellStyle name="Inndráttur 6 ..." xfId="58"/>
    <cellStyle name="Inndráttur 9" xfId="59"/>
    <cellStyle name="Inndráttur 9 ..." xfId="60"/>
    <cellStyle name="Input" xfId="61"/>
    <cellStyle name="Krónur" xfId="62"/>
    <cellStyle name="Linked Cell" xfId="63"/>
    <cellStyle name="Millifyrirsögn" xfId="64"/>
    <cellStyle name="Neutral" xfId="65"/>
    <cellStyle name="Normal_Sheet1" xfId="66"/>
    <cellStyle name="Normal_Sheet1_1" xfId="67"/>
    <cellStyle name="Normal_Till.  I að úthl. stofnframl. árið 2002 fleiri en 2000 íb." xfId="68"/>
    <cellStyle name="Note" xfId="69"/>
    <cellStyle name="Output" xfId="70"/>
    <cellStyle name="Percent" xfId="71"/>
    <cellStyle name="Samtala" xfId="72"/>
    <cellStyle name="Samtala - lokaniðurst." xfId="73"/>
    <cellStyle name="Samtala - undirstr" xfId="74"/>
    <cellStyle name="Samtala - yfirstr." xfId="75"/>
    <cellStyle name="Title" xfId="76"/>
    <cellStyle name="Total" xfId="77"/>
    <cellStyle name="Warning Text" xfId="78"/>
    <cellStyle name="Yfirskrift" xfId="79"/>
    <cellStyle name="Yfirskrift - millistær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9"/>
  <sheetViews>
    <sheetView tabSelected="1" zoomScalePageLayoutView="0" workbookViewId="0" topLeftCell="A1">
      <pane xSplit="4350" ySplit="1965" topLeftCell="A1" activePane="bottomRight" state="split"/>
      <selection pane="topLeft" activeCell="D1" sqref="A1:IV1"/>
      <selection pane="topRight" activeCell="N3" sqref="N3"/>
      <selection pane="bottomLeft" activeCell="D122" sqref="A122:IV122"/>
      <selection pane="bottomRight" activeCell="B4" sqref="B4"/>
    </sheetView>
  </sheetViews>
  <sheetFormatPr defaultColWidth="9.140625" defaultRowHeight="12.75"/>
  <cols>
    <col min="1" max="1" width="5.421875" style="0" customWidth="1"/>
    <col min="2" max="2" width="5.7109375" style="0" customWidth="1"/>
    <col min="3" max="3" width="26.57421875" style="0" customWidth="1"/>
    <col min="4" max="4" width="8.7109375" style="0" customWidth="1"/>
    <col min="5" max="5" width="12.140625" style="0" customWidth="1"/>
    <col min="6" max="6" width="11.00390625" style="0" customWidth="1"/>
    <col min="7" max="7" width="10.140625" style="0" customWidth="1"/>
    <col min="8" max="8" width="12.7109375" style="0" customWidth="1"/>
    <col min="9" max="9" width="14.28125" style="33" customWidth="1"/>
    <col min="10" max="10" width="15.28125" style="0" customWidth="1"/>
    <col min="11" max="11" width="13.7109375" style="0" customWidth="1"/>
    <col min="12" max="13" width="11.7109375" style="0" customWidth="1"/>
    <col min="14" max="14" width="12.421875" style="0" customWidth="1"/>
    <col min="15" max="15" width="13.421875" style="0" bestFit="1" customWidth="1"/>
    <col min="16" max="16" width="13.28125" style="0" bestFit="1" customWidth="1"/>
    <col min="17" max="17" width="12.7109375" style="0" bestFit="1" customWidth="1"/>
    <col min="18" max="18" width="11.421875" style="0" customWidth="1"/>
    <col min="19" max="19" width="13.8515625" style="4" bestFit="1" customWidth="1"/>
  </cols>
  <sheetData>
    <row r="1" spans="1:19" s="10" customFormat="1" ht="18.75" customHeight="1" thickBot="1">
      <c r="A1" s="16"/>
      <c r="B1" s="17"/>
      <c r="C1" s="17"/>
      <c r="D1" s="29"/>
      <c r="E1" s="83" t="s">
        <v>187</v>
      </c>
      <c r="F1" s="83"/>
      <c r="G1" s="83"/>
      <c r="H1" s="83"/>
      <c r="I1" s="83"/>
      <c r="J1" s="83" t="s">
        <v>188</v>
      </c>
      <c r="K1" s="83"/>
      <c r="L1" s="83"/>
      <c r="M1" s="58"/>
      <c r="N1" s="58"/>
      <c r="O1" s="27" t="s">
        <v>208</v>
      </c>
      <c r="P1" s="27" t="s">
        <v>191</v>
      </c>
      <c r="Q1" s="27" t="s">
        <v>192</v>
      </c>
      <c r="R1" s="27" t="s">
        <v>214</v>
      </c>
      <c r="S1" s="18"/>
    </row>
    <row r="2" spans="1:19" s="7" customFormat="1" ht="66.75" customHeight="1" thickBot="1">
      <c r="A2" s="19" t="s">
        <v>0</v>
      </c>
      <c r="B2" s="20" t="s">
        <v>1</v>
      </c>
      <c r="C2" s="20" t="s">
        <v>176</v>
      </c>
      <c r="D2" s="19" t="s">
        <v>212</v>
      </c>
      <c r="E2" s="25" t="s">
        <v>218</v>
      </c>
      <c r="F2" s="19" t="s">
        <v>189</v>
      </c>
      <c r="G2" s="19" t="s">
        <v>229</v>
      </c>
      <c r="H2" s="19" t="s">
        <v>220</v>
      </c>
      <c r="I2" s="26" t="s">
        <v>219</v>
      </c>
      <c r="J2" s="21" t="s">
        <v>240</v>
      </c>
      <c r="K2" s="19" t="s">
        <v>239</v>
      </c>
      <c r="L2" s="19" t="s">
        <v>190</v>
      </c>
      <c r="M2" s="19" t="s">
        <v>241</v>
      </c>
      <c r="N2" s="19" t="s">
        <v>242</v>
      </c>
      <c r="O2" s="22" t="s">
        <v>2</v>
      </c>
      <c r="P2" s="22" t="s">
        <v>228</v>
      </c>
      <c r="Q2" s="22" t="s">
        <v>221</v>
      </c>
      <c r="R2" s="22" t="s">
        <v>215</v>
      </c>
      <c r="S2" s="23" t="s">
        <v>175</v>
      </c>
    </row>
    <row r="3" spans="2:15" ht="8.25" customHeight="1">
      <c r="B3" s="2"/>
      <c r="D3" s="30"/>
      <c r="E3" s="2"/>
      <c r="O3" s="4"/>
    </row>
    <row r="4" spans="1:19" ht="12.75">
      <c r="A4" s="9">
        <v>1</v>
      </c>
      <c r="B4" s="3" t="s">
        <v>3</v>
      </c>
      <c r="C4" s="1" t="s">
        <v>194</v>
      </c>
      <c r="D4" s="31">
        <v>114800</v>
      </c>
      <c r="E4" s="39"/>
      <c r="F4" s="46"/>
      <c r="G4" s="46"/>
      <c r="H4" s="46">
        <v>0</v>
      </c>
      <c r="I4" s="31">
        <v>8250952.477092444</v>
      </c>
      <c r="J4" s="46">
        <v>0</v>
      </c>
      <c r="K4" s="4">
        <f>532000000+11539012</f>
        <v>543539012</v>
      </c>
      <c r="L4" s="46">
        <v>6644545</v>
      </c>
      <c r="M4" s="10"/>
      <c r="N4" s="46">
        <v>7359894</v>
      </c>
      <c r="O4" s="47">
        <v>72924000</v>
      </c>
      <c r="P4" s="4">
        <v>413318656.508</v>
      </c>
      <c r="Q4" s="4">
        <v>0</v>
      </c>
      <c r="R4" s="61">
        <v>0</v>
      </c>
      <c r="S4" s="4">
        <f aca="true" t="shared" si="0" ref="S4:S70">SUM(E4:R4)</f>
        <v>1052037059.9850924</v>
      </c>
    </row>
    <row r="5" spans="1:19" ht="12.75">
      <c r="A5" s="9">
        <v>2</v>
      </c>
      <c r="B5" s="3" t="s">
        <v>4</v>
      </c>
      <c r="C5" s="1" t="s">
        <v>195</v>
      </c>
      <c r="D5" s="31">
        <v>26468</v>
      </c>
      <c r="E5" s="39"/>
      <c r="F5" s="4"/>
      <c r="G5" s="4"/>
      <c r="H5" s="46">
        <v>0</v>
      </c>
      <c r="I5" s="31">
        <v>0</v>
      </c>
      <c r="J5" s="46">
        <v>93874937</v>
      </c>
      <c r="K5" s="4">
        <v>63690000</v>
      </c>
      <c r="L5" s="4">
        <v>7776000</v>
      </c>
      <c r="M5" s="4"/>
      <c r="N5" s="4"/>
      <c r="O5" s="52">
        <v>28567000</v>
      </c>
      <c r="P5" s="4">
        <v>46810673.66</v>
      </c>
      <c r="Q5" s="4">
        <v>0</v>
      </c>
      <c r="R5" s="61">
        <v>0</v>
      </c>
      <c r="S5" s="4">
        <f t="shared" si="0"/>
        <v>240718610.66</v>
      </c>
    </row>
    <row r="6" spans="1:19" ht="12.75">
      <c r="A6" s="9">
        <v>2</v>
      </c>
      <c r="B6" s="3" t="s">
        <v>5</v>
      </c>
      <c r="C6" s="1" t="s">
        <v>196</v>
      </c>
      <c r="D6" s="31">
        <v>4461</v>
      </c>
      <c r="E6" s="39"/>
      <c r="F6" s="4"/>
      <c r="G6" s="4"/>
      <c r="H6" s="46">
        <v>0</v>
      </c>
      <c r="I6" s="31">
        <v>10012365.918435441</v>
      </c>
      <c r="J6" s="46">
        <v>18049840</v>
      </c>
      <c r="K6" s="4">
        <v>18360000</v>
      </c>
      <c r="L6" s="4">
        <v>1056000</v>
      </c>
      <c r="M6" s="4"/>
      <c r="N6" s="4"/>
      <c r="O6" s="48"/>
      <c r="P6" s="4">
        <v>4815844.824</v>
      </c>
      <c r="Q6" s="4">
        <v>0</v>
      </c>
      <c r="R6" s="61">
        <v>0</v>
      </c>
      <c r="S6" s="4">
        <f t="shared" si="0"/>
        <v>52294050.74243544</v>
      </c>
    </row>
    <row r="7" spans="1:19" ht="12.75">
      <c r="A7" s="9">
        <v>2</v>
      </c>
      <c r="B7" s="3" t="s">
        <v>6</v>
      </c>
      <c r="C7" s="1" t="s">
        <v>7</v>
      </c>
      <c r="D7" s="31">
        <v>9423</v>
      </c>
      <c r="E7" s="39"/>
      <c r="F7" s="4"/>
      <c r="G7" s="4"/>
      <c r="H7" s="46">
        <v>0</v>
      </c>
      <c r="I7" s="31">
        <v>7974451.978664736</v>
      </c>
      <c r="J7" s="46">
        <v>24722959</v>
      </c>
      <c r="K7" s="4">
        <v>22950000</v>
      </c>
      <c r="L7" s="4">
        <v>3360000</v>
      </c>
      <c r="M7" s="4"/>
      <c r="N7" s="4"/>
      <c r="O7" s="48"/>
      <c r="P7" s="4">
        <v>8766570.42</v>
      </c>
      <c r="Q7" s="4">
        <v>0</v>
      </c>
      <c r="R7" s="61">
        <v>0</v>
      </c>
      <c r="S7" s="4">
        <f t="shared" si="0"/>
        <v>67773981.39866474</v>
      </c>
    </row>
    <row r="8" spans="1:19" ht="12.75">
      <c r="A8" s="9">
        <v>2</v>
      </c>
      <c r="B8" s="3" t="s">
        <v>8</v>
      </c>
      <c r="C8" s="1" t="s">
        <v>193</v>
      </c>
      <c r="D8" s="31">
        <v>22451</v>
      </c>
      <c r="E8" s="39"/>
      <c r="F8" s="4"/>
      <c r="G8" s="4"/>
      <c r="H8" s="46">
        <v>0</v>
      </c>
      <c r="I8" s="31">
        <v>0</v>
      </c>
      <c r="J8" s="46">
        <v>267151375</v>
      </c>
      <c r="K8" s="4">
        <v>37950000</v>
      </c>
      <c r="L8" s="4">
        <v>7584000</v>
      </c>
      <c r="M8" s="4"/>
      <c r="N8" s="4"/>
      <c r="O8" s="52">
        <v>17651000</v>
      </c>
      <c r="P8" s="4">
        <v>48760441.648</v>
      </c>
      <c r="Q8" s="4">
        <v>0</v>
      </c>
      <c r="R8" s="61">
        <v>0</v>
      </c>
      <c r="S8" s="4">
        <f t="shared" si="0"/>
        <v>379096816.648</v>
      </c>
    </row>
    <row r="9" spans="1:19" ht="12.75">
      <c r="A9" s="9">
        <v>2</v>
      </c>
      <c r="B9" s="3" t="s">
        <v>9</v>
      </c>
      <c r="C9" s="1" t="s">
        <v>210</v>
      </c>
      <c r="D9" s="31">
        <v>2183</v>
      </c>
      <c r="E9" s="39"/>
      <c r="F9" s="4">
        <v>1105000</v>
      </c>
      <c r="G9" s="4"/>
      <c r="H9" s="46">
        <v>0</v>
      </c>
      <c r="I9" s="31">
        <v>66607990.36351418</v>
      </c>
      <c r="J9" s="46">
        <v>51369723</v>
      </c>
      <c r="K9" s="4">
        <v>10170000</v>
      </c>
      <c r="L9" s="4">
        <v>768000</v>
      </c>
      <c r="M9" s="4"/>
      <c r="N9" s="4"/>
      <c r="O9" s="48"/>
      <c r="P9" s="4">
        <v>3047550.7520000003</v>
      </c>
      <c r="Q9" s="4">
        <v>2826060.902101559</v>
      </c>
      <c r="R9" s="61">
        <v>0</v>
      </c>
      <c r="S9" s="4">
        <f t="shared" si="0"/>
        <v>135894325.01761574</v>
      </c>
    </row>
    <row r="10" spans="1:19" ht="12.75">
      <c r="A10" s="9">
        <v>2</v>
      </c>
      <c r="B10" s="3" t="s">
        <v>10</v>
      </c>
      <c r="C10" s="1" t="s">
        <v>11</v>
      </c>
      <c r="D10" s="31">
        <v>7157</v>
      </c>
      <c r="E10" s="39"/>
      <c r="F10" s="4"/>
      <c r="G10" s="4"/>
      <c r="H10" s="46">
        <v>0</v>
      </c>
      <c r="I10" s="31">
        <v>91423976.7642305</v>
      </c>
      <c r="J10" s="46">
        <v>133021432</v>
      </c>
      <c r="K10" s="4">
        <v>20280000</v>
      </c>
      <c r="L10" s="4">
        <v>2784000</v>
      </c>
      <c r="M10" s="4"/>
      <c r="N10" s="4"/>
      <c r="O10" s="52">
        <v>3700000</v>
      </c>
      <c r="P10" s="4">
        <v>10067875.852</v>
      </c>
      <c r="Q10" s="4">
        <v>16033902.427476676</v>
      </c>
      <c r="R10" s="61">
        <v>0</v>
      </c>
      <c r="S10" s="4">
        <f t="shared" si="0"/>
        <v>277311187.0437072</v>
      </c>
    </row>
    <row r="11" spans="1:19" ht="12.75">
      <c r="A11" s="9">
        <v>2</v>
      </c>
      <c r="B11" s="3" t="s">
        <v>12</v>
      </c>
      <c r="C11" s="1" t="s">
        <v>13</v>
      </c>
      <c r="D11" s="31">
        <v>162</v>
      </c>
      <c r="E11" s="39"/>
      <c r="F11" s="4"/>
      <c r="G11" s="4"/>
      <c r="H11" s="46">
        <v>0</v>
      </c>
      <c r="I11" s="31">
        <v>0</v>
      </c>
      <c r="J11" s="46">
        <v>11196095</v>
      </c>
      <c r="K11" s="4">
        <v>0</v>
      </c>
      <c r="L11">
        <v>0</v>
      </c>
      <c r="O11" s="48"/>
      <c r="P11" s="4">
        <v>61609</v>
      </c>
      <c r="Q11" s="4">
        <v>4045877.1480837846</v>
      </c>
      <c r="R11" s="61">
        <v>0</v>
      </c>
      <c r="S11" s="4">
        <f t="shared" si="0"/>
        <v>15303581.148083784</v>
      </c>
    </row>
    <row r="12" spans="1:19" ht="12.75">
      <c r="A12" s="9">
        <v>3</v>
      </c>
      <c r="B12" s="3" t="s">
        <v>14</v>
      </c>
      <c r="C12" s="1" t="s">
        <v>15</v>
      </c>
      <c r="D12" s="31">
        <v>11346</v>
      </c>
      <c r="E12" s="39"/>
      <c r="F12" s="4"/>
      <c r="G12" s="4"/>
      <c r="H12" s="46">
        <v>178725135.0601491</v>
      </c>
      <c r="I12" s="31">
        <v>73458231.67840755</v>
      </c>
      <c r="J12" s="46">
        <v>203023057</v>
      </c>
      <c r="K12" s="4">
        <v>38010000</v>
      </c>
      <c r="L12" s="4">
        <v>7296000</v>
      </c>
      <c r="M12" s="4"/>
      <c r="N12" s="4"/>
      <c r="O12" s="48"/>
      <c r="P12" s="4">
        <v>37197226.184</v>
      </c>
      <c r="Q12" s="4">
        <v>152769238.95409155</v>
      </c>
      <c r="R12" s="61">
        <v>0</v>
      </c>
      <c r="S12" s="4">
        <f t="shared" si="0"/>
        <v>690478888.8766482</v>
      </c>
    </row>
    <row r="13" spans="1:19" ht="12.75">
      <c r="A13" s="9">
        <v>3</v>
      </c>
      <c r="B13" s="3" t="s">
        <v>16</v>
      </c>
      <c r="C13" s="1" t="s">
        <v>206</v>
      </c>
      <c r="D13" s="31">
        <v>2624</v>
      </c>
      <c r="E13" s="39"/>
      <c r="F13" s="4"/>
      <c r="G13" s="4"/>
      <c r="H13" s="46">
        <v>15812618.615950644</v>
      </c>
      <c r="I13" s="31">
        <v>80552046.63523348</v>
      </c>
      <c r="J13" s="46">
        <v>72220307</v>
      </c>
      <c r="K13" s="4">
        <v>11040000</v>
      </c>
      <c r="L13" s="4">
        <v>1728000</v>
      </c>
      <c r="M13" s="4"/>
      <c r="N13" s="4"/>
      <c r="O13" s="52"/>
      <c r="P13" s="4">
        <v>5848438.076</v>
      </c>
      <c r="Q13" s="4">
        <v>38753377.4584259</v>
      </c>
      <c r="R13" s="61">
        <v>0</v>
      </c>
      <c r="S13" s="4">
        <f t="shared" si="0"/>
        <v>225954787.78561002</v>
      </c>
    </row>
    <row r="14" spans="1:19" ht="12.75">
      <c r="A14" s="9">
        <v>3</v>
      </c>
      <c r="B14" s="3" t="s">
        <v>17</v>
      </c>
      <c r="C14" s="1" t="s">
        <v>197</v>
      </c>
      <c r="D14" s="31">
        <v>1535</v>
      </c>
      <c r="E14" s="39"/>
      <c r="F14" s="4"/>
      <c r="G14" s="4"/>
      <c r="H14" s="46">
        <v>0</v>
      </c>
      <c r="I14" s="31">
        <v>9186071.876032932</v>
      </c>
      <c r="J14" s="46">
        <v>56049957</v>
      </c>
      <c r="K14" s="4">
        <v>10110000</v>
      </c>
      <c r="L14" s="4">
        <v>1920000</v>
      </c>
      <c r="M14" s="4"/>
      <c r="N14" s="4"/>
      <c r="O14" s="48"/>
      <c r="P14" s="4">
        <v>2397124.032</v>
      </c>
      <c r="Q14" s="4">
        <v>40021359.813204445</v>
      </c>
      <c r="R14" s="61">
        <v>0</v>
      </c>
      <c r="S14" s="4">
        <f t="shared" si="0"/>
        <v>119684512.72123739</v>
      </c>
    </row>
    <row r="15" spans="1:19" ht="12.75">
      <c r="A15" s="9">
        <v>3</v>
      </c>
      <c r="B15" s="3" t="s">
        <v>18</v>
      </c>
      <c r="C15" s="37" t="s">
        <v>216</v>
      </c>
      <c r="D15" s="31">
        <v>1376</v>
      </c>
      <c r="E15" s="39"/>
      <c r="F15" s="4"/>
      <c r="G15" s="4"/>
      <c r="H15" s="46">
        <v>46214420.47470604</v>
      </c>
      <c r="I15" s="31">
        <v>42349401.30154875</v>
      </c>
      <c r="J15" s="46">
        <v>52655952</v>
      </c>
      <c r="K15" s="4">
        <v>9240000</v>
      </c>
      <c r="L15" s="4">
        <v>1248000</v>
      </c>
      <c r="M15" s="4"/>
      <c r="N15" s="4"/>
      <c r="O15" s="48"/>
      <c r="P15" s="4">
        <v>1691973.564</v>
      </c>
      <c r="Q15" s="4">
        <v>17007423.6754726</v>
      </c>
      <c r="R15" s="61">
        <v>0</v>
      </c>
      <c r="S15" s="4">
        <f t="shared" si="0"/>
        <v>170407171.01572737</v>
      </c>
    </row>
    <row r="16" spans="1:19" ht="12.75">
      <c r="A16" s="9">
        <v>3</v>
      </c>
      <c r="B16" s="3" t="s">
        <v>19</v>
      </c>
      <c r="C16" s="1" t="s">
        <v>217</v>
      </c>
      <c r="D16" s="31">
        <v>1018</v>
      </c>
      <c r="E16" s="39"/>
      <c r="F16" s="4"/>
      <c r="G16" s="4"/>
      <c r="H16" s="46">
        <v>22293344.43150795</v>
      </c>
      <c r="I16" s="31">
        <v>34989665.297759354</v>
      </c>
      <c r="J16" s="46">
        <v>60635697</v>
      </c>
      <c r="K16" s="4">
        <v>0</v>
      </c>
      <c r="L16" s="4">
        <v>864000</v>
      </c>
      <c r="M16" s="4"/>
      <c r="N16" s="4"/>
      <c r="O16" s="48"/>
      <c r="P16" s="4">
        <v>255610.764</v>
      </c>
      <c r="Q16" s="4">
        <v>13386129.254419714</v>
      </c>
      <c r="R16" s="61">
        <v>0</v>
      </c>
      <c r="S16" s="4">
        <f t="shared" si="0"/>
        <v>132424446.74768701</v>
      </c>
    </row>
    <row r="17" spans="1:19" ht="12.75">
      <c r="A17" s="9">
        <v>4</v>
      </c>
      <c r="B17" s="3" t="s">
        <v>20</v>
      </c>
      <c r="C17" s="1" t="s">
        <v>198</v>
      </c>
      <c r="D17" s="31">
        <v>5782</v>
      </c>
      <c r="E17" s="39"/>
      <c r="F17" s="4"/>
      <c r="G17" s="4"/>
      <c r="H17" s="46">
        <v>0</v>
      </c>
      <c r="I17" s="31">
        <v>102548024.31289628</v>
      </c>
      <c r="J17" s="46">
        <v>72939993</v>
      </c>
      <c r="K17" s="4">
        <v>12960000</v>
      </c>
      <c r="L17" s="4">
        <v>768000</v>
      </c>
      <c r="M17" s="4"/>
      <c r="N17" s="4"/>
      <c r="O17" s="48"/>
      <c r="P17" s="4">
        <v>12234397.564</v>
      </c>
      <c r="Q17" s="4">
        <v>52826195.762822405</v>
      </c>
      <c r="R17" s="61">
        <v>0</v>
      </c>
      <c r="S17" s="4">
        <f t="shared" si="0"/>
        <v>254276610.6397187</v>
      </c>
    </row>
    <row r="18" spans="1:19" ht="12.75">
      <c r="A18" s="9">
        <v>4</v>
      </c>
      <c r="B18" s="3" t="s">
        <v>21</v>
      </c>
      <c r="C18" s="1" t="s">
        <v>22</v>
      </c>
      <c r="D18" s="31">
        <v>147</v>
      </c>
      <c r="E18" s="39"/>
      <c r="F18" s="4"/>
      <c r="G18" s="4"/>
      <c r="H18" s="46">
        <v>0</v>
      </c>
      <c r="I18" s="31">
        <v>355769.2307692308</v>
      </c>
      <c r="J18" s="46">
        <v>9415652</v>
      </c>
      <c r="K18" s="4">
        <v>930000</v>
      </c>
      <c r="L18">
        <v>0</v>
      </c>
      <c r="O18" s="48"/>
      <c r="P18" s="4">
        <v>0</v>
      </c>
      <c r="Q18" s="4">
        <v>5557135.889867296</v>
      </c>
      <c r="R18" s="61">
        <v>0</v>
      </c>
      <c r="S18" s="4">
        <f t="shared" si="0"/>
        <v>16258557.120636526</v>
      </c>
    </row>
    <row r="19" spans="1:19" ht="12.75">
      <c r="A19" s="9">
        <v>4</v>
      </c>
      <c r="B19" s="3" t="s">
        <v>23</v>
      </c>
      <c r="C19" s="1" t="s">
        <v>24</v>
      </c>
      <c r="D19" s="31">
        <v>214</v>
      </c>
      <c r="E19" s="39"/>
      <c r="F19" s="4"/>
      <c r="G19" s="4"/>
      <c r="H19" s="46">
        <v>0</v>
      </c>
      <c r="I19" s="31">
        <v>0</v>
      </c>
      <c r="J19" s="46">
        <v>9215265</v>
      </c>
      <c r="K19" s="4">
        <v>1860000</v>
      </c>
      <c r="L19">
        <v>0</v>
      </c>
      <c r="O19" s="48"/>
      <c r="P19" s="4">
        <v>0</v>
      </c>
      <c r="Q19" s="4">
        <v>3464118.1830659695</v>
      </c>
      <c r="R19" s="61">
        <v>0</v>
      </c>
      <c r="S19" s="4">
        <f t="shared" si="0"/>
        <v>14539383.18306597</v>
      </c>
    </row>
    <row r="20" spans="1:19" ht="12.75">
      <c r="A20" s="9">
        <v>4</v>
      </c>
      <c r="B20" s="3" t="s">
        <v>25</v>
      </c>
      <c r="C20" s="1" t="s">
        <v>26</v>
      </c>
      <c r="D20" s="31">
        <v>113</v>
      </c>
      <c r="E20" s="39"/>
      <c r="F20" s="4"/>
      <c r="G20" s="4"/>
      <c r="H20" s="46">
        <v>0</v>
      </c>
      <c r="I20" s="31">
        <v>4499293.306089992</v>
      </c>
      <c r="J20" s="46">
        <v>2992498</v>
      </c>
      <c r="K20" s="4">
        <v>0</v>
      </c>
      <c r="L20">
        <v>0</v>
      </c>
      <c r="O20" s="48"/>
      <c r="P20" s="4">
        <v>19576.752</v>
      </c>
      <c r="Q20" s="4">
        <v>1541065.0823255987</v>
      </c>
      <c r="R20" s="61">
        <v>0</v>
      </c>
      <c r="S20" s="4">
        <f t="shared" si="0"/>
        <v>9052433.14041559</v>
      </c>
    </row>
    <row r="21" spans="1:19" ht="12.75">
      <c r="A21" s="9">
        <v>4</v>
      </c>
      <c r="B21" s="3" t="s">
        <v>27</v>
      </c>
      <c r="C21" s="1" t="s">
        <v>28</v>
      </c>
      <c r="D21" s="31">
        <v>129</v>
      </c>
      <c r="E21" s="39"/>
      <c r="F21" s="4"/>
      <c r="G21" s="4"/>
      <c r="H21" s="46">
        <v>0</v>
      </c>
      <c r="I21" s="31">
        <v>8738983.481748216</v>
      </c>
      <c r="J21" s="46">
        <v>7542107</v>
      </c>
      <c r="K21" s="4">
        <v>930000</v>
      </c>
      <c r="L21">
        <v>0</v>
      </c>
      <c r="O21" s="48"/>
      <c r="P21" s="4">
        <v>91779.58799999999</v>
      </c>
      <c r="Q21" s="4">
        <v>3147520.408325754</v>
      </c>
      <c r="R21" s="61">
        <v>0</v>
      </c>
      <c r="S21" s="4">
        <f t="shared" si="0"/>
        <v>20450390.47807397</v>
      </c>
    </row>
    <row r="22" spans="1:19" ht="12.75">
      <c r="A22" s="9">
        <v>4</v>
      </c>
      <c r="B22" s="3" t="s">
        <v>29</v>
      </c>
      <c r="C22" s="1" t="s">
        <v>30</v>
      </c>
      <c r="D22" s="31">
        <v>64</v>
      </c>
      <c r="E22" s="39"/>
      <c r="F22" s="4"/>
      <c r="G22" s="4"/>
      <c r="H22" s="46">
        <v>0</v>
      </c>
      <c r="I22" s="31">
        <v>0</v>
      </c>
      <c r="J22" s="46">
        <v>-361317</v>
      </c>
      <c r="K22" s="4">
        <v>0</v>
      </c>
      <c r="L22">
        <v>0</v>
      </c>
      <c r="O22" s="48"/>
      <c r="P22" s="4">
        <v>0</v>
      </c>
      <c r="Q22" s="4">
        <v>1585905.6002780711</v>
      </c>
      <c r="R22" s="61">
        <v>0</v>
      </c>
      <c r="S22" s="4">
        <f t="shared" si="0"/>
        <v>1224588.6002780711</v>
      </c>
    </row>
    <row r="23" spans="1:19" ht="12.75">
      <c r="A23" s="9">
        <v>4</v>
      </c>
      <c r="B23" s="3" t="s">
        <v>31</v>
      </c>
      <c r="C23" s="1" t="s">
        <v>32</v>
      </c>
      <c r="D23" s="31">
        <v>732</v>
      </c>
      <c r="E23" s="39"/>
      <c r="F23" s="4"/>
      <c r="G23" s="4"/>
      <c r="H23" s="46">
        <v>7726983.654203684</v>
      </c>
      <c r="I23" s="31">
        <v>54682897.555074275</v>
      </c>
      <c r="J23" s="4">
        <v>52894644</v>
      </c>
      <c r="K23" s="4">
        <v>930000</v>
      </c>
      <c r="L23" s="4">
        <v>192000</v>
      </c>
      <c r="O23" s="48"/>
      <c r="P23" s="4">
        <v>1439797.116</v>
      </c>
      <c r="Q23" s="4">
        <v>20283549.281620473</v>
      </c>
      <c r="R23" s="61">
        <v>0</v>
      </c>
      <c r="S23" s="4">
        <f t="shared" si="0"/>
        <v>138149871.60689843</v>
      </c>
    </row>
    <row r="24" spans="1:19" ht="12.75">
      <c r="A24" s="9">
        <v>4</v>
      </c>
      <c r="B24" s="9">
        <v>3511</v>
      </c>
      <c r="C24" t="s">
        <v>222</v>
      </c>
      <c r="D24" s="6"/>
      <c r="E24" s="4">
        <v>13351000</v>
      </c>
      <c r="F24" s="4"/>
      <c r="G24" s="4"/>
      <c r="H24" s="46"/>
      <c r="I24" s="31"/>
      <c r="J24" s="4"/>
      <c r="K24" s="4"/>
      <c r="L24" s="4"/>
      <c r="O24" s="48"/>
      <c r="P24" s="4">
        <v>447707.232</v>
      </c>
      <c r="Q24" s="4"/>
      <c r="R24" s="61"/>
      <c r="S24" s="4">
        <f t="shared" si="0"/>
        <v>13798707.232</v>
      </c>
    </row>
    <row r="25" spans="1:19" ht="12.75">
      <c r="A25" s="9">
        <v>4</v>
      </c>
      <c r="B25" s="3" t="s">
        <v>33</v>
      </c>
      <c r="C25" s="1" t="s">
        <v>34</v>
      </c>
      <c r="D25" s="31">
        <v>83</v>
      </c>
      <c r="E25" s="39"/>
      <c r="F25" s="4"/>
      <c r="G25" s="4"/>
      <c r="H25" s="46">
        <v>1280725.0210497363</v>
      </c>
      <c r="I25" s="31">
        <v>15368957.077698076</v>
      </c>
      <c r="J25" s="4">
        <v>9634078</v>
      </c>
      <c r="K25" s="4">
        <v>0</v>
      </c>
      <c r="L25" s="4">
        <v>0</v>
      </c>
      <c r="O25" s="48"/>
      <c r="P25" s="4">
        <v>34252.74</v>
      </c>
      <c r="Q25" s="4">
        <v>1354726.8987285146</v>
      </c>
      <c r="R25" s="61">
        <v>0</v>
      </c>
      <c r="S25" s="4">
        <f t="shared" si="0"/>
        <v>27672739.737476327</v>
      </c>
    </row>
    <row r="26" spans="1:19" ht="12.75">
      <c r="A26" s="9">
        <v>4</v>
      </c>
      <c r="B26" s="3" t="s">
        <v>35</v>
      </c>
      <c r="C26" s="1" t="s">
        <v>36</v>
      </c>
      <c r="D26" s="31">
        <v>2708</v>
      </c>
      <c r="E26" s="4">
        <v>39000000</v>
      </c>
      <c r="F26" s="4"/>
      <c r="G26" s="4"/>
      <c r="H26" s="46">
        <v>0</v>
      </c>
      <c r="I26" s="31">
        <v>133138143.04436493</v>
      </c>
      <c r="J26" s="4">
        <v>77482296</v>
      </c>
      <c r="K26" s="4">
        <v>11100000</v>
      </c>
      <c r="L26" s="4">
        <v>960000</v>
      </c>
      <c r="M26" s="4"/>
      <c r="N26" s="4"/>
      <c r="O26" s="52"/>
      <c r="P26" s="4">
        <v>14581127.068</v>
      </c>
      <c r="Q26" s="4">
        <v>50085512.90588206</v>
      </c>
      <c r="R26" s="61">
        <v>0</v>
      </c>
      <c r="S26" s="4">
        <f t="shared" si="0"/>
        <v>326347079.018247</v>
      </c>
    </row>
    <row r="27" spans="1:19" ht="12.75">
      <c r="A27" s="9">
        <v>4</v>
      </c>
      <c r="B27" s="3" t="s">
        <v>37</v>
      </c>
      <c r="C27" s="1" t="s">
        <v>38</v>
      </c>
      <c r="D27" s="31">
        <v>102</v>
      </c>
      <c r="E27" s="39"/>
      <c r="F27" s="4"/>
      <c r="G27" s="4"/>
      <c r="H27" s="46">
        <v>4489867.437507513</v>
      </c>
      <c r="I27" s="31">
        <v>12970506.619868968</v>
      </c>
      <c r="J27" s="4">
        <v>12399159</v>
      </c>
      <c r="K27" s="4">
        <v>1800000</v>
      </c>
      <c r="L27" s="4">
        <v>0</v>
      </c>
      <c r="O27" s="48"/>
      <c r="P27" s="4">
        <v>0</v>
      </c>
      <c r="Q27" s="4">
        <v>1908408.4408961174</v>
      </c>
      <c r="R27" s="61">
        <v>0</v>
      </c>
      <c r="S27" s="4">
        <f t="shared" si="0"/>
        <v>33567941.4982726</v>
      </c>
    </row>
    <row r="28" spans="1:19" ht="12.75">
      <c r="A28" s="9">
        <v>4</v>
      </c>
      <c r="B28" s="3" t="s">
        <v>39</v>
      </c>
      <c r="C28" s="1" t="s">
        <v>40</v>
      </c>
      <c r="D28" s="31">
        <v>974</v>
      </c>
      <c r="E28" s="39"/>
      <c r="F28" s="4"/>
      <c r="G28" s="4"/>
      <c r="H28" s="46">
        <v>30140341.401149265</v>
      </c>
      <c r="I28" s="31">
        <v>35431123.27912837</v>
      </c>
      <c r="J28" s="4">
        <v>49033088</v>
      </c>
      <c r="K28" s="4">
        <v>1860000</v>
      </c>
      <c r="L28" s="4">
        <v>1248000</v>
      </c>
      <c r="M28" s="4"/>
      <c r="N28" s="4"/>
      <c r="O28" s="48"/>
      <c r="P28" s="4">
        <v>2148020.26</v>
      </c>
      <c r="Q28" s="4">
        <v>16761790.430677217</v>
      </c>
      <c r="R28" s="61">
        <v>0</v>
      </c>
      <c r="S28" s="4">
        <f t="shared" si="0"/>
        <v>136622363.37095487</v>
      </c>
    </row>
    <row r="29" spans="1:19" ht="12.75">
      <c r="A29" s="9">
        <v>4</v>
      </c>
      <c r="B29" s="3" t="s">
        <v>41</v>
      </c>
      <c r="C29" s="1" t="s">
        <v>42</v>
      </c>
      <c r="D29" s="31">
        <v>55</v>
      </c>
      <c r="E29" s="39"/>
      <c r="F29" s="4"/>
      <c r="G29" s="4"/>
      <c r="H29" s="46">
        <v>64893.51267269769</v>
      </c>
      <c r="I29" s="31">
        <v>2279338.290145303</v>
      </c>
      <c r="J29" s="4">
        <v>0</v>
      </c>
      <c r="K29" s="4">
        <v>0</v>
      </c>
      <c r="L29" s="4">
        <v>0</v>
      </c>
      <c r="O29" s="48"/>
      <c r="P29" s="4">
        <v>40018.248</v>
      </c>
      <c r="Q29" s="4">
        <v>1136435.319208987</v>
      </c>
      <c r="R29" s="61">
        <v>0</v>
      </c>
      <c r="S29" s="4">
        <f t="shared" si="0"/>
        <v>3520685.370026988</v>
      </c>
    </row>
    <row r="30" spans="1:19" ht="12.75">
      <c r="A30" s="9">
        <v>4</v>
      </c>
      <c r="B30" s="3" t="s">
        <v>43</v>
      </c>
      <c r="C30" s="1" t="s">
        <v>199</v>
      </c>
      <c r="D30" s="31">
        <v>1165</v>
      </c>
      <c r="E30" s="39"/>
      <c r="F30" s="4"/>
      <c r="G30" s="4"/>
      <c r="H30" s="46">
        <v>10006225.492984414</v>
      </c>
      <c r="I30" s="31">
        <v>39998239.389487386</v>
      </c>
      <c r="J30" s="4">
        <v>39393953</v>
      </c>
      <c r="K30" s="4">
        <v>7320000</v>
      </c>
      <c r="L30" s="4">
        <v>0</v>
      </c>
      <c r="O30" s="48"/>
      <c r="P30" s="4">
        <v>2494083.3559999997</v>
      </c>
      <c r="Q30" s="4">
        <v>27563692.212395515</v>
      </c>
      <c r="R30" s="61">
        <v>30883310.48325915</v>
      </c>
      <c r="S30" s="4">
        <f t="shared" si="0"/>
        <v>157659503.93412647</v>
      </c>
    </row>
    <row r="31" spans="1:19" ht="12.75">
      <c r="A31" s="9">
        <v>4</v>
      </c>
      <c r="B31" s="3" t="s">
        <v>44</v>
      </c>
      <c r="C31" s="1" t="s">
        <v>45</v>
      </c>
      <c r="D31" s="31">
        <v>137</v>
      </c>
      <c r="E31" s="39"/>
      <c r="F31" s="4"/>
      <c r="G31" s="4"/>
      <c r="H31" s="46">
        <v>0</v>
      </c>
      <c r="I31" s="31">
        <v>6209549.824463765</v>
      </c>
      <c r="J31" s="4">
        <v>4936165</v>
      </c>
      <c r="K31" s="4">
        <v>0</v>
      </c>
      <c r="L31" s="4">
        <v>192000</v>
      </c>
      <c r="O31" s="48"/>
      <c r="P31" s="4">
        <v>46111.46</v>
      </c>
      <c r="Q31" s="4">
        <v>2653115.669825528</v>
      </c>
      <c r="R31" s="61">
        <v>0</v>
      </c>
      <c r="S31" s="4">
        <f t="shared" si="0"/>
        <v>14036941.954289295</v>
      </c>
    </row>
    <row r="32" spans="1:19" ht="12.75">
      <c r="A32" s="9">
        <v>4</v>
      </c>
      <c r="B32" s="3" t="s">
        <v>46</v>
      </c>
      <c r="C32" s="1" t="s">
        <v>47</v>
      </c>
      <c r="D32" s="31">
        <v>1743</v>
      </c>
      <c r="E32" s="39"/>
      <c r="F32" s="4"/>
      <c r="G32" s="4"/>
      <c r="H32" s="46">
        <v>12531343.937380401</v>
      </c>
      <c r="I32" s="31">
        <v>93400750.80961612</v>
      </c>
      <c r="J32" s="4">
        <v>61620798</v>
      </c>
      <c r="K32" s="4">
        <v>9240000</v>
      </c>
      <c r="L32" s="4">
        <v>672000</v>
      </c>
      <c r="M32" s="4"/>
      <c r="N32" s="4"/>
      <c r="O32" s="48"/>
      <c r="P32" s="4">
        <v>2390748.816</v>
      </c>
      <c r="Q32" s="4">
        <v>49152460.29027544</v>
      </c>
      <c r="R32" s="61">
        <v>18085945.908308055</v>
      </c>
      <c r="S32" s="4">
        <f t="shared" si="0"/>
        <v>247094047.76158002</v>
      </c>
    </row>
    <row r="33" spans="1:19" ht="12.75">
      <c r="A33" s="9">
        <v>4</v>
      </c>
      <c r="B33" s="3" t="s">
        <v>48</v>
      </c>
      <c r="C33" s="1" t="s">
        <v>49</v>
      </c>
      <c r="D33" s="31">
        <v>77</v>
      </c>
      <c r="E33" s="39"/>
      <c r="F33" s="4"/>
      <c r="G33" s="4"/>
      <c r="H33" s="46">
        <v>516903.31951311755</v>
      </c>
      <c r="I33" s="31">
        <v>4329363.121121774</v>
      </c>
      <c r="J33" s="4">
        <v>5896677</v>
      </c>
      <c r="K33" s="4">
        <v>1800000</v>
      </c>
      <c r="L33" s="4">
        <v>0</v>
      </c>
      <c r="O33" s="48"/>
      <c r="P33" s="4">
        <v>0</v>
      </c>
      <c r="Q33" s="4">
        <v>2533448.356098976</v>
      </c>
      <c r="R33" s="61">
        <v>3531542.202558642</v>
      </c>
      <c r="S33" s="4">
        <f t="shared" si="0"/>
        <v>18607933.999292508</v>
      </c>
    </row>
    <row r="34" spans="1:19" ht="12.75">
      <c r="A34" s="9">
        <v>4</v>
      </c>
      <c r="B34" s="3" t="s">
        <v>50</v>
      </c>
      <c r="C34" s="1" t="s">
        <v>51</v>
      </c>
      <c r="D34" s="31">
        <v>638</v>
      </c>
      <c r="E34" s="4">
        <v>18089500</v>
      </c>
      <c r="F34" s="4"/>
      <c r="G34" s="4"/>
      <c r="H34" s="46">
        <v>12216593.049137287</v>
      </c>
      <c r="I34" s="31">
        <v>56901872.37449826</v>
      </c>
      <c r="J34" s="4">
        <v>29949486</v>
      </c>
      <c r="K34" s="4">
        <v>3660000</v>
      </c>
      <c r="L34" s="4">
        <v>96000</v>
      </c>
      <c r="M34" s="4"/>
      <c r="N34" s="60"/>
      <c r="O34" s="48"/>
      <c r="P34" s="47">
        <v>880431.252</v>
      </c>
      <c r="Q34" s="4">
        <v>18089371.1909046</v>
      </c>
      <c r="R34" s="61">
        <v>10752219.234463004</v>
      </c>
      <c r="S34" s="4">
        <f t="shared" si="0"/>
        <v>150635473.10100314</v>
      </c>
    </row>
    <row r="35" spans="1:19" ht="12.75">
      <c r="A35" s="9">
        <v>5</v>
      </c>
      <c r="B35" s="3" t="s">
        <v>52</v>
      </c>
      <c r="C35" s="1" t="s">
        <v>200</v>
      </c>
      <c r="D35" s="31">
        <v>918</v>
      </c>
      <c r="E35" s="39"/>
      <c r="F35" s="4">
        <v>5581000</v>
      </c>
      <c r="G35" s="4"/>
      <c r="H35" s="46">
        <v>2741389.1354300147</v>
      </c>
      <c r="I35" s="31">
        <v>27989528.023338184</v>
      </c>
      <c r="J35" s="4">
        <v>33465150</v>
      </c>
      <c r="K35" s="4">
        <v>930000</v>
      </c>
      <c r="L35" s="4">
        <v>1344000</v>
      </c>
      <c r="M35" s="4"/>
      <c r="N35" s="4"/>
      <c r="O35" s="48"/>
      <c r="P35" s="47">
        <v>2772297.476</v>
      </c>
      <c r="Q35" s="4">
        <v>27756417.390827928</v>
      </c>
      <c r="R35" s="61">
        <v>31933882.08325571</v>
      </c>
      <c r="S35" s="4">
        <f t="shared" si="0"/>
        <v>134513664.10885185</v>
      </c>
    </row>
    <row r="36" spans="1:19" ht="12.75">
      <c r="A36" s="9">
        <v>5</v>
      </c>
      <c r="B36" s="3" t="s">
        <v>53</v>
      </c>
      <c r="C36" s="1" t="s">
        <v>54</v>
      </c>
      <c r="D36" s="31">
        <v>4109</v>
      </c>
      <c r="E36" s="39"/>
      <c r="F36" s="4"/>
      <c r="G36" s="4"/>
      <c r="H36" s="46">
        <v>0</v>
      </c>
      <c r="I36" s="31">
        <v>143602994.96840394</v>
      </c>
      <c r="J36" s="4">
        <v>84741306</v>
      </c>
      <c r="K36" s="4">
        <v>9240000</v>
      </c>
      <c r="L36" s="4">
        <v>1824000</v>
      </c>
      <c r="M36" s="4"/>
      <c r="N36" s="4"/>
      <c r="O36" s="52">
        <v>36066000</v>
      </c>
      <c r="P36" s="47">
        <v>14839403.243999999</v>
      </c>
      <c r="Q36" s="4">
        <v>120800110.43177325</v>
      </c>
      <c r="R36" s="61">
        <v>30448908.90524532</v>
      </c>
      <c r="S36" s="4">
        <f t="shared" si="0"/>
        <v>441562723.5494225</v>
      </c>
    </row>
    <row r="37" spans="1:19" ht="12.75">
      <c r="A37" s="9">
        <v>5</v>
      </c>
      <c r="B37" s="3" t="s">
        <v>55</v>
      </c>
      <c r="C37" s="1" t="s">
        <v>56</v>
      </c>
      <c r="D37" s="31">
        <v>255</v>
      </c>
      <c r="E37" s="39"/>
      <c r="F37" s="4">
        <v>4355700</v>
      </c>
      <c r="G37" s="4"/>
      <c r="H37" s="46">
        <v>0</v>
      </c>
      <c r="I37" s="31">
        <v>27230477.952264473</v>
      </c>
      <c r="J37" s="4">
        <v>14632712</v>
      </c>
      <c r="K37" s="4">
        <v>930000</v>
      </c>
      <c r="L37" s="4">
        <v>0</v>
      </c>
      <c r="O37" s="48"/>
      <c r="P37" s="47">
        <v>352785.06</v>
      </c>
      <c r="Q37" s="4">
        <v>11320472.303650778</v>
      </c>
      <c r="R37" s="61">
        <v>13977658.49237772</v>
      </c>
      <c r="S37" s="4">
        <f t="shared" si="0"/>
        <v>72799805.80829298</v>
      </c>
    </row>
    <row r="38" spans="1:19" ht="12.75">
      <c r="A38" s="9">
        <v>5</v>
      </c>
      <c r="B38" s="3" t="s">
        <v>57</v>
      </c>
      <c r="C38" s="1" t="s">
        <v>58</v>
      </c>
      <c r="D38" s="31">
        <v>297</v>
      </c>
      <c r="E38" s="39"/>
      <c r="F38" s="4">
        <v>1483000</v>
      </c>
      <c r="G38" s="4"/>
      <c r="H38" s="46">
        <v>11134642.915633598</v>
      </c>
      <c r="I38" s="31">
        <v>11618885.072717797</v>
      </c>
      <c r="J38" s="4">
        <v>19220723</v>
      </c>
      <c r="K38" s="4">
        <v>0</v>
      </c>
      <c r="L38" s="4">
        <v>288000</v>
      </c>
      <c r="M38" s="4"/>
      <c r="N38" s="4"/>
      <c r="O38" s="48"/>
      <c r="P38" s="47">
        <v>422395.76</v>
      </c>
      <c r="Q38" s="4">
        <v>7674077.7981006615</v>
      </c>
      <c r="R38" s="61">
        <v>19761282.620187037</v>
      </c>
      <c r="S38" s="4">
        <f t="shared" si="0"/>
        <v>71603007.16663909</v>
      </c>
    </row>
    <row r="39" spans="1:19" ht="12.75">
      <c r="A39" s="9">
        <v>5</v>
      </c>
      <c r="B39" s="3" t="s">
        <v>59</v>
      </c>
      <c r="C39" s="1" t="s">
        <v>60</v>
      </c>
      <c r="D39" s="31">
        <v>965</v>
      </c>
      <c r="E39" s="39"/>
      <c r="F39" s="4"/>
      <c r="G39" s="4"/>
      <c r="H39" s="46">
        <v>1521675.8034212037</v>
      </c>
      <c r="I39" s="31">
        <v>69865871.28996673</v>
      </c>
      <c r="J39" s="4">
        <v>49573541</v>
      </c>
      <c r="K39" s="4">
        <v>1800000</v>
      </c>
      <c r="L39" s="4">
        <v>864000</v>
      </c>
      <c r="M39" s="4"/>
      <c r="N39" s="4"/>
      <c r="O39" s="48"/>
      <c r="P39" s="47">
        <v>2633924.016</v>
      </c>
      <c r="Q39" s="4">
        <v>45644912.728436746</v>
      </c>
      <c r="R39" s="61">
        <v>52400793.165509835</v>
      </c>
      <c r="S39" s="4">
        <f t="shared" si="0"/>
        <v>224304718.00333452</v>
      </c>
    </row>
    <row r="40" spans="1:19" ht="12.75">
      <c r="A40" s="9">
        <v>5</v>
      </c>
      <c r="B40" s="3" t="s">
        <v>61</v>
      </c>
      <c r="C40" s="1" t="s">
        <v>62</v>
      </c>
      <c r="D40" s="31">
        <v>235</v>
      </c>
      <c r="E40" s="39"/>
      <c r="F40" s="4"/>
      <c r="G40" s="4"/>
      <c r="H40" s="46">
        <v>0</v>
      </c>
      <c r="I40" s="31">
        <v>22969918.782148555</v>
      </c>
      <c r="J40" s="4">
        <v>17713551</v>
      </c>
      <c r="K40" s="4">
        <v>0</v>
      </c>
      <c r="L40" s="4">
        <v>288000</v>
      </c>
      <c r="M40" s="4"/>
      <c r="N40" s="4"/>
      <c r="O40" s="48"/>
      <c r="P40" s="47">
        <v>197611.588</v>
      </c>
      <c r="Q40" s="4">
        <v>13544073.22145101</v>
      </c>
      <c r="R40" s="61">
        <v>3029906.904047761</v>
      </c>
      <c r="S40" s="4">
        <f t="shared" si="0"/>
        <v>57743061.495647326</v>
      </c>
    </row>
    <row r="41" spans="1:19" ht="12.75">
      <c r="A41" s="9">
        <v>5</v>
      </c>
      <c r="B41" s="3" t="s">
        <v>63</v>
      </c>
      <c r="C41" s="1" t="s">
        <v>64</v>
      </c>
      <c r="D41" s="31">
        <v>50</v>
      </c>
      <c r="E41" s="39"/>
      <c r="F41" s="4"/>
      <c r="G41" s="4"/>
      <c r="H41" s="46">
        <v>0</v>
      </c>
      <c r="I41" s="31">
        <v>148877.75164061075</v>
      </c>
      <c r="J41" s="4">
        <v>1056746</v>
      </c>
      <c r="K41" s="4">
        <v>0</v>
      </c>
      <c r="L41" s="4">
        <v>0</v>
      </c>
      <c r="N41" s="4">
        <v>4739735</v>
      </c>
      <c r="O41" s="48"/>
      <c r="P41" s="47">
        <v>225123.88</v>
      </c>
      <c r="Q41" s="4">
        <v>3942946.845699222</v>
      </c>
      <c r="R41" s="61">
        <v>1554621.6358402036</v>
      </c>
      <c r="S41" s="4">
        <f t="shared" si="0"/>
        <v>11668051.113180036</v>
      </c>
    </row>
    <row r="42" spans="1:19" ht="12.75">
      <c r="A42" s="9">
        <v>5</v>
      </c>
      <c r="B42" s="3" t="s">
        <v>65</v>
      </c>
      <c r="C42" s="1" t="s">
        <v>66</v>
      </c>
      <c r="D42" s="31">
        <v>112</v>
      </c>
      <c r="E42" s="39"/>
      <c r="F42" s="4"/>
      <c r="G42" s="4"/>
      <c r="H42" s="46">
        <v>1667371.514277407</v>
      </c>
      <c r="I42" s="31">
        <v>7459028.922257049</v>
      </c>
      <c r="J42" s="4">
        <v>8189022</v>
      </c>
      <c r="K42" s="4">
        <v>0</v>
      </c>
      <c r="L42" s="4">
        <v>0</v>
      </c>
      <c r="O42" s="48"/>
      <c r="P42" s="47">
        <v>352576.076</v>
      </c>
      <c r="Q42" s="4">
        <v>3376448.518041494</v>
      </c>
      <c r="R42" s="61">
        <v>5371533.454799479</v>
      </c>
      <c r="S42" s="4">
        <f t="shared" si="0"/>
        <v>26415980.485375434</v>
      </c>
    </row>
    <row r="43" spans="1:19" ht="12.75">
      <c r="A43" s="9">
        <v>5</v>
      </c>
      <c r="B43" s="3" t="s">
        <v>67</v>
      </c>
      <c r="C43" s="1" t="s">
        <v>68</v>
      </c>
      <c r="D43" s="31">
        <v>105</v>
      </c>
      <c r="E43" s="39"/>
      <c r="F43" s="4"/>
      <c r="G43" s="4"/>
      <c r="H43" s="46">
        <v>4453738.705398558</v>
      </c>
      <c r="I43" s="31">
        <v>14620723.001501432</v>
      </c>
      <c r="J43" s="4">
        <v>11225242</v>
      </c>
      <c r="K43" s="4">
        <v>0</v>
      </c>
      <c r="L43" s="4">
        <v>0</v>
      </c>
      <c r="O43" s="48"/>
      <c r="P43" s="47">
        <v>154858.224</v>
      </c>
      <c r="Q43" s="4">
        <v>1875248.5227415322</v>
      </c>
      <c r="R43" s="61">
        <v>0</v>
      </c>
      <c r="S43" s="4">
        <f t="shared" si="0"/>
        <v>32329810.453641523</v>
      </c>
    </row>
    <row r="44" spans="1:19" ht="12.75">
      <c r="A44" s="9">
        <v>5</v>
      </c>
      <c r="B44" s="3" t="s">
        <v>69</v>
      </c>
      <c r="C44" s="1" t="s">
        <v>70</v>
      </c>
      <c r="D44" s="31">
        <v>53</v>
      </c>
      <c r="E44" s="39"/>
      <c r="F44" s="4"/>
      <c r="G44" s="4"/>
      <c r="H44" s="46">
        <v>0</v>
      </c>
      <c r="I44" s="31">
        <v>4582089.879298724</v>
      </c>
      <c r="J44" s="4">
        <v>654071</v>
      </c>
      <c r="K44" s="4">
        <v>0</v>
      </c>
      <c r="L44" s="4">
        <v>0</v>
      </c>
      <c r="O44" s="48"/>
      <c r="P44" s="47">
        <v>0</v>
      </c>
      <c r="Q44" s="4">
        <v>1927308.4154379894</v>
      </c>
      <c r="R44" s="61">
        <v>4781783.82831967</v>
      </c>
      <c r="S44" s="4">
        <f t="shared" si="0"/>
        <v>11945253.123056382</v>
      </c>
    </row>
    <row r="45" spans="1:19" ht="12.75">
      <c r="A45" s="9">
        <v>5</v>
      </c>
      <c r="B45" s="3" t="s">
        <v>71</v>
      </c>
      <c r="C45" s="1" t="s">
        <v>72</v>
      </c>
      <c r="D45" s="31">
        <v>447</v>
      </c>
      <c r="E45" s="39"/>
      <c r="F45" s="4"/>
      <c r="G45" s="4"/>
      <c r="H45" s="46">
        <v>7700952.351997161</v>
      </c>
      <c r="I45" s="31">
        <v>31176641.509410776</v>
      </c>
      <c r="J45" s="4">
        <v>30359929</v>
      </c>
      <c r="K45" s="4">
        <v>0</v>
      </c>
      <c r="L45" s="4">
        <v>0</v>
      </c>
      <c r="O45" s="48"/>
      <c r="P45" s="47">
        <v>344422.504</v>
      </c>
      <c r="Q45" s="4">
        <v>13308649.993240844</v>
      </c>
      <c r="R45" s="61">
        <v>13611896.22018373</v>
      </c>
      <c r="S45" s="4">
        <f t="shared" si="0"/>
        <v>96502491.5788325</v>
      </c>
    </row>
    <row r="46" spans="1:19" ht="12.75">
      <c r="A46" s="9">
        <v>5</v>
      </c>
      <c r="B46" s="3">
        <v>4911</v>
      </c>
      <c r="C46" s="1" t="s">
        <v>223</v>
      </c>
      <c r="D46" s="31"/>
      <c r="E46" s="4">
        <v>11410000</v>
      </c>
      <c r="F46" s="4"/>
      <c r="G46" s="4"/>
      <c r="H46" s="46"/>
      <c r="I46" s="31"/>
      <c r="J46" s="4"/>
      <c r="K46" s="4"/>
      <c r="L46" s="4"/>
      <c r="O46" s="48"/>
      <c r="P46" s="47">
        <v>1058040.588</v>
      </c>
      <c r="Q46" s="4"/>
      <c r="R46" s="61"/>
      <c r="S46" s="4">
        <f t="shared" si="0"/>
        <v>12468040.588</v>
      </c>
    </row>
    <row r="47" spans="1:19" ht="12.75">
      <c r="A47" s="9">
        <v>6</v>
      </c>
      <c r="B47" s="3" t="s">
        <v>73</v>
      </c>
      <c r="C47" s="1" t="s">
        <v>207</v>
      </c>
      <c r="D47" s="31">
        <v>1352</v>
      </c>
      <c r="E47" s="4">
        <v>5434100</v>
      </c>
      <c r="F47" s="4"/>
      <c r="G47" s="4"/>
      <c r="H47" s="46">
        <v>0</v>
      </c>
      <c r="I47" s="31">
        <v>45078072.73635012</v>
      </c>
      <c r="J47" s="4">
        <v>42075472</v>
      </c>
      <c r="K47" s="4">
        <v>3720000</v>
      </c>
      <c r="L47" s="4">
        <v>768000</v>
      </c>
      <c r="M47" s="4"/>
      <c r="N47" s="4"/>
      <c r="O47" s="48"/>
      <c r="P47" s="47">
        <v>5802458.8040000005</v>
      </c>
      <c r="Q47" s="4">
        <v>58894701.97691895</v>
      </c>
      <c r="R47" s="61">
        <v>54768254.54087402</v>
      </c>
      <c r="S47" s="4">
        <f t="shared" si="0"/>
        <v>216541060.05814308</v>
      </c>
    </row>
    <row r="48" spans="1:19" ht="12.75">
      <c r="A48" s="9">
        <v>6</v>
      </c>
      <c r="B48" s="3" t="s">
        <v>74</v>
      </c>
      <c r="C48" s="1" t="s">
        <v>75</v>
      </c>
      <c r="D48" s="31">
        <v>4110</v>
      </c>
      <c r="E48" s="39"/>
      <c r="F48" s="4"/>
      <c r="G48" s="4"/>
      <c r="H48" s="46">
        <v>47807472.269688144</v>
      </c>
      <c r="I48" s="31">
        <v>201892507.0971263</v>
      </c>
      <c r="J48" s="4">
        <v>127820881</v>
      </c>
      <c r="K48" s="4">
        <v>10110000</v>
      </c>
      <c r="L48" s="4">
        <v>0</v>
      </c>
      <c r="O48" s="48"/>
      <c r="P48" s="47">
        <v>10662467.784</v>
      </c>
      <c r="Q48" s="4">
        <v>104420237.19799618</v>
      </c>
      <c r="R48" s="61">
        <v>9193954.659949623</v>
      </c>
      <c r="S48" s="4">
        <f t="shared" si="0"/>
        <v>511907520.0087602</v>
      </c>
    </row>
    <row r="49" spans="1:19" ht="12.75">
      <c r="A49" s="9">
        <v>6</v>
      </c>
      <c r="B49" s="3" t="s">
        <v>76</v>
      </c>
      <c r="C49" s="1" t="s">
        <v>77</v>
      </c>
      <c r="D49" s="31">
        <v>1173</v>
      </c>
      <c r="E49" s="39"/>
      <c r="F49" s="4"/>
      <c r="G49" s="4"/>
      <c r="H49" s="46">
        <v>30088643.902216494</v>
      </c>
      <c r="I49" s="31">
        <v>91277534.97073288</v>
      </c>
      <c r="J49" s="4">
        <v>53017892</v>
      </c>
      <c r="K49" s="4">
        <v>4650000</v>
      </c>
      <c r="L49" s="4">
        <v>1056000</v>
      </c>
      <c r="M49" s="4">
        <v>25612552</v>
      </c>
      <c r="N49" s="4"/>
      <c r="O49" s="48"/>
      <c r="P49" s="47">
        <v>3830212.5719999997</v>
      </c>
      <c r="Q49" s="4">
        <v>31563002.20930929</v>
      </c>
      <c r="R49" s="61">
        <v>6549118.38790932</v>
      </c>
      <c r="S49" s="4">
        <f t="shared" si="0"/>
        <v>247644956.04216796</v>
      </c>
    </row>
    <row r="50" spans="1:19" ht="12.75">
      <c r="A50" s="9">
        <v>6</v>
      </c>
      <c r="B50" s="3" t="s">
        <v>78</v>
      </c>
      <c r="C50" s="1" t="s">
        <v>79</v>
      </c>
      <c r="D50" s="31">
        <v>66</v>
      </c>
      <c r="E50" s="39"/>
      <c r="F50" s="4"/>
      <c r="G50" s="4"/>
      <c r="H50" s="46">
        <v>956359.9299235482</v>
      </c>
      <c r="I50" s="31">
        <v>12192647.880625632</v>
      </c>
      <c r="J50" s="4">
        <v>4474113</v>
      </c>
      <c r="K50" s="4">
        <v>0</v>
      </c>
      <c r="L50" s="4">
        <v>0</v>
      </c>
      <c r="O50" s="48"/>
      <c r="P50" s="47">
        <v>56578.848</v>
      </c>
      <c r="Q50" s="4">
        <v>1266781.3399759135</v>
      </c>
      <c r="R50" s="61">
        <v>0</v>
      </c>
      <c r="S50" s="4">
        <f t="shared" si="0"/>
        <v>18946480.99852509</v>
      </c>
    </row>
    <row r="51" spans="1:19" ht="12.75">
      <c r="A51" s="9">
        <v>6</v>
      </c>
      <c r="B51" s="3" t="s">
        <v>80</v>
      </c>
      <c r="C51" s="1" t="s">
        <v>81</v>
      </c>
      <c r="D51" s="31">
        <v>903</v>
      </c>
      <c r="E51" s="4">
        <v>37248000</v>
      </c>
      <c r="F51" s="4"/>
      <c r="G51" s="4"/>
      <c r="H51" s="46">
        <v>0</v>
      </c>
      <c r="I51" s="31">
        <v>39100510.98304228</v>
      </c>
      <c r="J51" s="4">
        <v>24647909</v>
      </c>
      <c r="K51" s="4">
        <v>6510000</v>
      </c>
      <c r="L51" s="4">
        <v>96000</v>
      </c>
      <c r="O51" s="48"/>
      <c r="P51" s="47">
        <v>4274249.847999999</v>
      </c>
      <c r="Q51" s="4">
        <v>29172087.05171148</v>
      </c>
      <c r="R51" s="61">
        <v>21007375.433566295</v>
      </c>
      <c r="S51" s="4">
        <f t="shared" si="0"/>
        <v>162056132.31632006</v>
      </c>
    </row>
    <row r="52" spans="1:19" ht="12.75">
      <c r="A52" s="9">
        <v>6</v>
      </c>
      <c r="B52" s="3" t="s">
        <v>82</v>
      </c>
      <c r="C52" s="1" t="s">
        <v>83</v>
      </c>
      <c r="D52" s="31">
        <v>545</v>
      </c>
      <c r="E52" s="39"/>
      <c r="F52" s="4"/>
      <c r="G52" s="4"/>
      <c r="H52" s="10">
        <v>0</v>
      </c>
      <c r="I52" s="31">
        <v>20549367.10631426</v>
      </c>
      <c r="J52" s="4">
        <v>21242211</v>
      </c>
      <c r="K52" s="4">
        <v>1860000</v>
      </c>
      <c r="L52" s="4">
        <v>288000</v>
      </c>
      <c r="O52" s="48"/>
      <c r="P52" s="47">
        <v>1784848.6039999998</v>
      </c>
      <c r="Q52" s="4">
        <v>14547905.284399295</v>
      </c>
      <c r="R52" s="61">
        <v>24393415.04645715</v>
      </c>
      <c r="S52" s="4">
        <f t="shared" si="0"/>
        <v>84665747.0411707</v>
      </c>
    </row>
    <row r="53" spans="1:19" ht="12.75">
      <c r="A53" s="9">
        <v>6</v>
      </c>
      <c r="B53" s="3" t="s">
        <v>84</v>
      </c>
      <c r="C53" s="1" t="s">
        <v>85</v>
      </c>
      <c r="D53" s="31">
        <v>99</v>
      </c>
      <c r="E53" s="39"/>
      <c r="F53" s="4"/>
      <c r="G53" s="4"/>
      <c r="H53" s="46">
        <v>8510459.077066671</v>
      </c>
      <c r="I53" s="31">
        <v>10979970.717052571</v>
      </c>
      <c r="J53" s="4">
        <v>5811409</v>
      </c>
      <c r="K53" s="4">
        <v>0</v>
      </c>
      <c r="L53" s="4">
        <v>0</v>
      </c>
      <c r="O53" s="48"/>
      <c r="P53" s="47">
        <v>73730.66</v>
      </c>
      <c r="Q53" s="4">
        <v>1729889.0052796064</v>
      </c>
      <c r="R53" s="61">
        <v>0</v>
      </c>
      <c r="S53" s="4">
        <f t="shared" si="0"/>
        <v>27105458.45939885</v>
      </c>
    </row>
    <row r="54" spans="1:19" ht="12.75">
      <c r="A54" s="9">
        <v>6</v>
      </c>
      <c r="B54" s="3">
        <v>5612</v>
      </c>
      <c r="C54" s="1" t="s">
        <v>211</v>
      </c>
      <c r="D54" s="31">
        <v>405</v>
      </c>
      <c r="E54" s="4">
        <v>13114509</v>
      </c>
      <c r="F54" s="4"/>
      <c r="G54" s="4"/>
      <c r="H54" s="46">
        <v>8523406.851453044</v>
      </c>
      <c r="I54" s="31">
        <v>38017037.23035169</v>
      </c>
      <c r="J54" s="4">
        <v>30586865</v>
      </c>
      <c r="K54" s="4">
        <v>0</v>
      </c>
      <c r="L54" s="31">
        <v>0</v>
      </c>
      <c r="M54" s="31"/>
      <c r="N54" s="31"/>
      <c r="O54" s="48"/>
      <c r="P54" s="47">
        <v>1037060.956</v>
      </c>
      <c r="Q54" s="4">
        <v>11731710.001587631</v>
      </c>
      <c r="R54" s="61">
        <v>0</v>
      </c>
      <c r="S54" s="4">
        <f t="shared" si="0"/>
        <v>103010589.03939235</v>
      </c>
    </row>
    <row r="55" spans="1:19" ht="12.75">
      <c r="A55" s="9">
        <v>6</v>
      </c>
      <c r="B55" s="3" t="s">
        <v>86</v>
      </c>
      <c r="C55" s="1" t="s">
        <v>87</v>
      </c>
      <c r="D55" s="31">
        <v>225</v>
      </c>
      <c r="E55" s="39"/>
      <c r="F55" s="4"/>
      <c r="G55" s="4"/>
      <c r="H55" s="46">
        <v>8534490.58518988</v>
      </c>
      <c r="I55" s="31">
        <v>12684742.308945723</v>
      </c>
      <c r="J55" s="4">
        <v>9362923</v>
      </c>
      <c r="K55" s="4">
        <v>0</v>
      </c>
      <c r="L55" s="4">
        <v>0</v>
      </c>
      <c r="O55" s="48"/>
      <c r="P55" s="47">
        <v>381978.468</v>
      </c>
      <c r="Q55" s="4">
        <v>2639863.8401509915</v>
      </c>
      <c r="R55" s="61">
        <v>0</v>
      </c>
      <c r="S55" s="4">
        <f t="shared" si="0"/>
        <v>33603998.20228659</v>
      </c>
    </row>
    <row r="56" spans="1:19" ht="12.75">
      <c r="A56" s="9">
        <v>7</v>
      </c>
      <c r="B56" s="3" t="s">
        <v>88</v>
      </c>
      <c r="C56" s="1" t="s">
        <v>201</v>
      </c>
      <c r="D56" s="31">
        <v>16736</v>
      </c>
      <c r="E56" s="4">
        <v>12330403</v>
      </c>
      <c r="F56" s="4"/>
      <c r="G56" s="4"/>
      <c r="H56" s="46">
        <v>213929742.04343355</v>
      </c>
      <c r="I56" s="31">
        <v>101165912.50099495</v>
      </c>
      <c r="J56" s="4">
        <v>272397653</v>
      </c>
      <c r="K56" s="4">
        <f>56010000+945213</f>
        <v>56955213</v>
      </c>
      <c r="L56" s="4">
        <v>4992000</v>
      </c>
      <c r="M56" s="4"/>
      <c r="N56" s="4"/>
      <c r="O56" s="48"/>
      <c r="P56" s="47">
        <v>59199614.132</v>
      </c>
      <c r="Q56" s="4">
        <v>193226542.2977758</v>
      </c>
      <c r="R56" s="61">
        <v>0</v>
      </c>
      <c r="S56" s="4">
        <f t="shared" si="0"/>
        <v>914197079.9742043</v>
      </c>
    </row>
    <row r="57" spans="1:19" ht="12.75">
      <c r="A57" s="9">
        <v>7</v>
      </c>
      <c r="B57" s="3" t="s">
        <v>89</v>
      </c>
      <c r="C57" t="s">
        <v>227</v>
      </c>
      <c r="D57" s="31">
        <v>2373</v>
      </c>
      <c r="E57" s="4">
        <v>59371020</v>
      </c>
      <c r="F57" s="4"/>
      <c r="G57" s="4"/>
      <c r="H57" s="46">
        <v>20433343.974226836</v>
      </c>
      <c r="I57" s="31">
        <v>80104279.48040086</v>
      </c>
      <c r="J57" s="4">
        <v>44335858</v>
      </c>
      <c r="K57" s="4">
        <v>3720000</v>
      </c>
      <c r="L57" s="4">
        <v>768000</v>
      </c>
      <c r="M57" s="4"/>
      <c r="N57" s="4"/>
      <c r="O57" s="52"/>
      <c r="P57" s="47">
        <v>10029225.287999999</v>
      </c>
      <c r="Q57" s="4">
        <v>48284491.15949939</v>
      </c>
      <c r="R57" s="61">
        <v>32199385.626900747</v>
      </c>
      <c r="S57" s="4">
        <f t="shared" si="0"/>
        <v>299245603.5290278</v>
      </c>
    </row>
    <row r="58" spans="1:19" ht="12.75">
      <c r="A58" s="9">
        <v>7</v>
      </c>
      <c r="B58">
        <v>6250</v>
      </c>
      <c r="C58" t="s">
        <v>224</v>
      </c>
      <c r="D58" s="6"/>
      <c r="E58" s="4">
        <v>48000000</v>
      </c>
      <c r="F58" s="4"/>
      <c r="G58" s="4"/>
      <c r="H58" s="46"/>
      <c r="I58" s="31"/>
      <c r="J58" s="4"/>
      <c r="K58" s="4"/>
      <c r="L58" s="4"/>
      <c r="M58" s="4"/>
      <c r="N58" s="4"/>
      <c r="O58" s="52"/>
      <c r="P58" s="45"/>
      <c r="Q58" s="4"/>
      <c r="R58" s="61"/>
      <c r="S58" s="4">
        <f t="shared" si="0"/>
        <v>48000000</v>
      </c>
    </row>
    <row r="59" spans="1:19" ht="12.75">
      <c r="A59" s="9">
        <v>7</v>
      </c>
      <c r="B59" s="3" t="s">
        <v>90</v>
      </c>
      <c r="C59" s="1" t="s">
        <v>91</v>
      </c>
      <c r="D59" s="31">
        <v>946</v>
      </c>
      <c r="E59" s="39"/>
      <c r="F59" s="4"/>
      <c r="G59" s="4"/>
      <c r="H59" s="46">
        <v>0</v>
      </c>
      <c r="I59" s="31">
        <v>35177584.3812443</v>
      </c>
      <c r="J59" s="4">
        <v>38897125</v>
      </c>
      <c r="K59" s="4">
        <v>1860000</v>
      </c>
      <c r="L59" s="4">
        <v>0</v>
      </c>
      <c r="O59" s="48"/>
      <c r="P59" s="4">
        <v>2527805.5</v>
      </c>
      <c r="Q59" s="4">
        <v>20134234.64192873</v>
      </c>
      <c r="R59" s="61">
        <v>28792686.88978432</v>
      </c>
      <c r="S59" s="4">
        <f t="shared" si="0"/>
        <v>127389436.41295736</v>
      </c>
    </row>
    <row r="60" spans="1:19" ht="12.75">
      <c r="A60" s="9">
        <v>7</v>
      </c>
      <c r="B60" s="3" t="s">
        <v>92</v>
      </c>
      <c r="C60" s="1" t="s">
        <v>93</v>
      </c>
      <c r="D60" s="31">
        <v>1927</v>
      </c>
      <c r="E60" s="39"/>
      <c r="F60" s="4"/>
      <c r="G60" s="4"/>
      <c r="H60" s="46">
        <v>49731826.16795097</v>
      </c>
      <c r="I60" s="31">
        <v>92173871.13002928</v>
      </c>
      <c r="J60" s="4">
        <v>88323433</v>
      </c>
      <c r="K60" s="4">
        <v>4590000</v>
      </c>
      <c r="L60" s="4">
        <v>1824000</v>
      </c>
      <c r="M60" s="4"/>
      <c r="N60" s="4"/>
      <c r="O60" s="48"/>
      <c r="P60" s="4">
        <v>7029773.044</v>
      </c>
      <c r="Q60" s="4">
        <v>41468533.55263143</v>
      </c>
      <c r="R60" s="61">
        <v>19353217.49732361</v>
      </c>
      <c r="S60" s="4">
        <f t="shared" si="0"/>
        <v>304494654.3919353</v>
      </c>
    </row>
    <row r="61" spans="1:19" ht="12.75">
      <c r="A61" s="9">
        <v>7</v>
      </c>
      <c r="B61" s="3" t="s">
        <v>94</v>
      </c>
      <c r="C61" s="1" t="s">
        <v>95</v>
      </c>
      <c r="D61" s="31">
        <v>102</v>
      </c>
      <c r="E61" s="39"/>
      <c r="F61" s="4"/>
      <c r="G61" s="4"/>
      <c r="H61" s="46">
        <v>0</v>
      </c>
      <c r="I61" s="31">
        <v>3489951.1973781665</v>
      </c>
      <c r="J61" s="4">
        <v>6257633</v>
      </c>
      <c r="K61" s="4">
        <v>0</v>
      </c>
      <c r="L61" s="4">
        <v>0</v>
      </c>
      <c r="O61" s="48"/>
      <c r="P61" s="4">
        <v>0</v>
      </c>
      <c r="Q61" s="4">
        <v>2591437.578137034</v>
      </c>
      <c r="R61" s="61">
        <v>2003033.1699823397</v>
      </c>
      <c r="S61" s="4">
        <f t="shared" si="0"/>
        <v>14342054.94549754</v>
      </c>
    </row>
    <row r="62" spans="1:19" ht="12.75">
      <c r="A62" s="9">
        <v>7</v>
      </c>
      <c r="B62" s="3" t="s">
        <v>96</v>
      </c>
      <c r="C62" s="1" t="s">
        <v>97</v>
      </c>
      <c r="D62" s="31">
        <v>174</v>
      </c>
      <c r="E62" s="39"/>
      <c r="F62" s="4"/>
      <c r="G62" s="4"/>
      <c r="H62" s="46">
        <v>0</v>
      </c>
      <c r="I62" s="31">
        <v>12338967.992178636</v>
      </c>
      <c r="J62" s="4">
        <v>7943599</v>
      </c>
      <c r="K62" s="4">
        <v>0</v>
      </c>
      <c r="L62" s="4">
        <v>0</v>
      </c>
      <c r="O62" s="53"/>
      <c r="P62" s="4">
        <v>130150</v>
      </c>
      <c r="Q62" s="4">
        <v>2560338.4078698503</v>
      </c>
      <c r="R62" s="61">
        <v>0</v>
      </c>
      <c r="S62" s="4">
        <f t="shared" si="0"/>
        <v>22973055.400048483</v>
      </c>
    </row>
    <row r="63" spans="1:19" ht="12.75">
      <c r="A63" s="9">
        <v>7</v>
      </c>
      <c r="B63" s="3" t="s">
        <v>98</v>
      </c>
      <c r="C63" s="1" t="s">
        <v>99</v>
      </c>
      <c r="D63" s="31">
        <v>978</v>
      </c>
      <c r="E63" s="39"/>
      <c r="F63" s="4"/>
      <c r="G63" s="4"/>
      <c r="H63" s="46">
        <v>45929338.169427164</v>
      </c>
      <c r="I63" s="31">
        <v>68002277.58356377</v>
      </c>
      <c r="J63" s="4">
        <v>45234109</v>
      </c>
      <c r="K63" s="4">
        <v>2790000</v>
      </c>
      <c r="L63" s="4">
        <v>384000</v>
      </c>
      <c r="M63" s="4"/>
      <c r="N63" s="4"/>
      <c r="O63" s="53"/>
      <c r="P63" s="4">
        <v>1273864.908</v>
      </c>
      <c r="Q63" s="4">
        <v>11636510.966124529</v>
      </c>
      <c r="R63" s="61">
        <v>0</v>
      </c>
      <c r="S63" s="4">
        <f t="shared" si="0"/>
        <v>175250100.62711546</v>
      </c>
    </row>
    <row r="64" spans="1:19" ht="12.75">
      <c r="A64" s="9">
        <v>7</v>
      </c>
      <c r="B64" s="3" t="s">
        <v>100</v>
      </c>
      <c r="C64" s="1" t="s">
        <v>101</v>
      </c>
      <c r="D64" s="31">
        <v>399</v>
      </c>
      <c r="E64" s="4">
        <v>14276000</v>
      </c>
      <c r="F64" s="4"/>
      <c r="G64" s="4"/>
      <c r="H64" s="46">
        <v>9044844.802218853</v>
      </c>
      <c r="I64" s="31">
        <v>27020565.78973828</v>
      </c>
      <c r="J64" s="4">
        <v>23286558</v>
      </c>
      <c r="K64" s="4">
        <v>2790000</v>
      </c>
      <c r="L64" s="4">
        <v>96000</v>
      </c>
      <c r="O64" s="53"/>
      <c r="P64" s="4">
        <v>406652.032</v>
      </c>
      <c r="Q64" s="4">
        <v>11903438.92471692</v>
      </c>
      <c r="R64" s="61">
        <v>0</v>
      </c>
      <c r="S64" s="4">
        <f t="shared" si="0"/>
        <v>88824059.54867406</v>
      </c>
    </row>
    <row r="65" spans="1:19" ht="12.75">
      <c r="A65" s="9">
        <v>7</v>
      </c>
      <c r="B65" s="3" t="s">
        <v>102</v>
      </c>
      <c r="C65" s="1" t="s">
        <v>103</v>
      </c>
      <c r="D65" s="31">
        <v>382</v>
      </c>
      <c r="E65" s="39"/>
      <c r="F65" s="4">
        <v>4544000</v>
      </c>
      <c r="G65" s="4"/>
      <c r="H65" s="46">
        <v>13085059.998271542</v>
      </c>
      <c r="I65" s="31">
        <v>17397964.336640544</v>
      </c>
      <c r="J65" s="4">
        <v>28114698</v>
      </c>
      <c r="K65" s="4">
        <v>0</v>
      </c>
      <c r="L65" s="4">
        <v>576000</v>
      </c>
      <c r="M65" s="4"/>
      <c r="N65" s="4"/>
      <c r="O65" s="53"/>
      <c r="P65" s="4">
        <v>477860.93200000003</v>
      </c>
      <c r="Q65" s="4">
        <v>7031289.474545325</v>
      </c>
      <c r="R65" s="61">
        <v>0</v>
      </c>
      <c r="S65" s="4">
        <f t="shared" si="0"/>
        <v>71226872.74145742</v>
      </c>
    </row>
    <row r="66" spans="1:19" ht="12.75">
      <c r="A66" s="9">
        <v>7</v>
      </c>
      <c r="B66" s="3" t="s">
        <v>104</v>
      </c>
      <c r="C66" s="1" t="s">
        <v>105</v>
      </c>
      <c r="D66" s="31">
        <v>366</v>
      </c>
      <c r="E66" s="39"/>
      <c r="F66" s="4"/>
      <c r="G66" s="4"/>
      <c r="H66" s="46">
        <v>5479940.43461524</v>
      </c>
      <c r="I66" s="31">
        <v>17443619.11693647</v>
      </c>
      <c r="J66" s="4">
        <v>18230539</v>
      </c>
      <c r="K66" s="4">
        <v>0</v>
      </c>
      <c r="L66" s="4">
        <v>288000</v>
      </c>
      <c r="M66" s="4"/>
      <c r="N66" s="4"/>
      <c r="O66" s="53"/>
      <c r="P66" s="4">
        <v>1043272.536</v>
      </c>
      <c r="Q66" s="4">
        <v>7947253.083584667</v>
      </c>
      <c r="R66" s="61">
        <v>4364053.793769082</v>
      </c>
      <c r="S66" s="4">
        <f t="shared" si="0"/>
        <v>54796677.96490546</v>
      </c>
    </row>
    <row r="67" spans="1:19" ht="12.75">
      <c r="A67" s="9">
        <v>7</v>
      </c>
      <c r="B67" s="3" t="s">
        <v>106</v>
      </c>
      <c r="C67" s="1" t="s">
        <v>107</v>
      </c>
      <c r="D67" s="31">
        <v>428</v>
      </c>
      <c r="E67" s="39"/>
      <c r="F67" s="4"/>
      <c r="G67" s="4"/>
      <c r="H67" s="46">
        <v>0</v>
      </c>
      <c r="I67" s="31">
        <v>26824585.259398952</v>
      </c>
      <c r="J67" s="4">
        <v>28859376</v>
      </c>
      <c r="K67" s="4">
        <v>930000</v>
      </c>
      <c r="L67" s="4">
        <v>192000</v>
      </c>
      <c r="M67" s="4"/>
      <c r="N67" s="4"/>
      <c r="O67" s="53"/>
      <c r="P67" s="4">
        <v>1205699.736</v>
      </c>
      <c r="Q67" s="4">
        <v>17410473.164264224</v>
      </c>
      <c r="R67" s="61">
        <v>2510576.9809602574</v>
      </c>
      <c r="S67" s="4">
        <f t="shared" si="0"/>
        <v>77932711.14062342</v>
      </c>
    </row>
    <row r="68" spans="1:19" ht="12.75">
      <c r="A68" s="9">
        <v>7</v>
      </c>
      <c r="B68" s="3" t="s">
        <v>108</v>
      </c>
      <c r="C68" s="1" t="s">
        <v>109</v>
      </c>
      <c r="D68" s="31">
        <v>256</v>
      </c>
      <c r="E68" s="39"/>
      <c r="F68" s="4"/>
      <c r="G68" s="4"/>
      <c r="H68" s="46">
        <v>0</v>
      </c>
      <c r="I68" s="31">
        <v>9644558.822338764</v>
      </c>
      <c r="J68" s="4">
        <v>11293333</v>
      </c>
      <c r="K68" s="4">
        <v>0</v>
      </c>
      <c r="L68" s="4">
        <v>0</v>
      </c>
      <c r="M68" s="4"/>
      <c r="N68" s="4"/>
      <c r="O68" s="53"/>
      <c r="P68" s="4">
        <v>615258.2320000001</v>
      </c>
      <c r="Q68" s="4">
        <v>13551807.760832906</v>
      </c>
      <c r="R68" s="61">
        <v>4030226.700251889</v>
      </c>
      <c r="S68" s="4">
        <f t="shared" si="0"/>
        <v>39135184.515423566</v>
      </c>
    </row>
    <row r="69" spans="1:19" ht="12.75">
      <c r="A69" s="9">
        <v>7</v>
      </c>
      <c r="B69" s="3" t="s">
        <v>110</v>
      </c>
      <c r="C69" s="1" t="s">
        <v>111</v>
      </c>
      <c r="D69" s="31">
        <v>63</v>
      </c>
      <c r="E69" s="39"/>
      <c r="F69" s="4"/>
      <c r="G69" s="4"/>
      <c r="H69" s="46">
        <v>905260.3316346837</v>
      </c>
      <c r="I69" s="31">
        <v>6196718.522250439</v>
      </c>
      <c r="J69" s="4">
        <v>1267394</v>
      </c>
      <c r="K69" s="4">
        <v>0</v>
      </c>
      <c r="L69">
        <v>0</v>
      </c>
      <c r="O69" s="53"/>
      <c r="P69" s="4">
        <v>238760.86</v>
      </c>
      <c r="Q69" s="4">
        <v>986838.2586710064</v>
      </c>
      <c r="R69" s="61">
        <v>0</v>
      </c>
      <c r="S69" s="4">
        <f t="shared" si="0"/>
        <v>9594971.97255613</v>
      </c>
    </row>
    <row r="70" spans="1:19" ht="12.75">
      <c r="A70" s="9">
        <v>7</v>
      </c>
      <c r="B70" s="3" t="s">
        <v>112</v>
      </c>
      <c r="C70" s="1" t="s">
        <v>113</v>
      </c>
      <c r="D70" s="31">
        <v>686</v>
      </c>
      <c r="E70" s="4">
        <v>14163000</v>
      </c>
      <c r="F70" s="4"/>
      <c r="G70" s="4"/>
      <c r="H70" s="46">
        <v>31805004.145944882</v>
      </c>
      <c r="I70" s="31">
        <v>52760536.38167492</v>
      </c>
      <c r="J70" s="4">
        <v>44712067</v>
      </c>
      <c r="K70" s="4">
        <v>1860000</v>
      </c>
      <c r="L70" s="4">
        <v>0</v>
      </c>
      <c r="O70" s="53"/>
      <c r="P70" s="4">
        <v>1281868.4479999999</v>
      </c>
      <c r="Q70" s="4">
        <v>18685479.520082027</v>
      </c>
      <c r="R70" s="61">
        <v>8159601.411699813</v>
      </c>
      <c r="S70" s="4">
        <f t="shared" si="0"/>
        <v>173427556.90740165</v>
      </c>
    </row>
    <row r="71" spans="1:19" ht="12.75">
      <c r="A71" s="9">
        <v>7</v>
      </c>
      <c r="B71" s="3" t="s">
        <v>114</v>
      </c>
      <c r="C71" s="1" t="s">
        <v>115</v>
      </c>
      <c r="D71" s="31">
        <v>100</v>
      </c>
      <c r="E71" s="39"/>
      <c r="F71" s="4"/>
      <c r="G71" s="4"/>
      <c r="H71" s="46">
        <v>0</v>
      </c>
      <c r="I71" s="31">
        <v>8355403.997736905</v>
      </c>
      <c r="J71" s="4">
        <v>1121428</v>
      </c>
      <c r="K71" s="4">
        <v>0</v>
      </c>
      <c r="L71" s="4">
        <v>96000</v>
      </c>
      <c r="O71" s="53"/>
      <c r="P71" s="4">
        <v>46301.616</v>
      </c>
      <c r="Q71" s="4">
        <v>2881999.6361672347</v>
      </c>
      <c r="R71" s="61">
        <v>0</v>
      </c>
      <c r="S71" s="4">
        <f aca="true" t="shared" si="1" ref="S71:S78">SUM(E71:R71)</f>
        <v>12501133.24990414</v>
      </c>
    </row>
    <row r="72" spans="1:19" ht="12.75">
      <c r="A72" s="9">
        <v>7</v>
      </c>
      <c r="B72" s="3" t="s">
        <v>116</v>
      </c>
      <c r="C72" s="1" t="s">
        <v>117</v>
      </c>
      <c r="D72" s="31">
        <v>330</v>
      </c>
      <c r="E72" s="39"/>
      <c r="F72" s="4"/>
      <c r="G72" s="4"/>
      <c r="H72" s="46">
        <v>10677232.583450865</v>
      </c>
      <c r="I72" s="31">
        <v>38016123.40045624</v>
      </c>
      <c r="J72" s="4">
        <v>24546149</v>
      </c>
      <c r="K72" s="4">
        <v>2790000</v>
      </c>
      <c r="L72" s="4">
        <v>192000</v>
      </c>
      <c r="M72" s="4"/>
      <c r="N72" s="4"/>
      <c r="O72" s="53"/>
      <c r="P72" s="4">
        <v>441099.44800000003</v>
      </c>
      <c r="Q72" s="4">
        <v>10788090.25885813</v>
      </c>
      <c r="R72" s="61">
        <v>5870875.93213515</v>
      </c>
      <c r="S72" s="4">
        <f t="shared" si="1"/>
        <v>93321570.62290038</v>
      </c>
    </row>
    <row r="73" spans="1:19" ht="12.75">
      <c r="A73" s="9">
        <v>7</v>
      </c>
      <c r="B73" s="3" t="s">
        <v>118</v>
      </c>
      <c r="C73" s="1" t="s">
        <v>119</v>
      </c>
      <c r="D73" s="31">
        <v>228</v>
      </c>
      <c r="E73" s="39"/>
      <c r="F73" s="4"/>
      <c r="G73" s="4"/>
      <c r="H73" s="46">
        <v>0</v>
      </c>
      <c r="I73" s="31">
        <v>9431567.106325643</v>
      </c>
      <c r="J73" s="4">
        <v>19589455</v>
      </c>
      <c r="K73" s="4">
        <v>0</v>
      </c>
      <c r="L73" s="4">
        <v>672000</v>
      </c>
      <c r="M73" s="4"/>
      <c r="N73" s="4"/>
      <c r="O73" s="53"/>
      <c r="P73" s="4">
        <v>148886.928</v>
      </c>
      <c r="Q73" s="4">
        <v>14283476.16864113</v>
      </c>
      <c r="R73" s="61">
        <v>28992777.11700409</v>
      </c>
      <c r="S73" s="4">
        <f t="shared" si="1"/>
        <v>73118162.31997086</v>
      </c>
    </row>
    <row r="74" spans="1:19" ht="12.75">
      <c r="A74" s="9">
        <v>7</v>
      </c>
      <c r="B74" s="3" t="s">
        <v>120</v>
      </c>
      <c r="C74" s="1" t="s">
        <v>121</v>
      </c>
      <c r="D74" s="31">
        <v>109</v>
      </c>
      <c r="E74" s="39"/>
      <c r="F74" s="4"/>
      <c r="G74" s="4"/>
      <c r="H74" s="46">
        <v>2459495.01319794</v>
      </c>
      <c r="I74" s="31">
        <v>6406789.770502679</v>
      </c>
      <c r="J74" s="4">
        <v>6645100</v>
      </c>
      <c r="K74" s="4">
        <v>0</v>
      </c>
      <c r="L74" s="4">
        <v>0</v>
      </c>
      <c r="O74" s="53"/>
      <c r="P74" s="4">
        <v>268145.716</v>
      </c>
      <c r="Q74" s="4">
        <v>1516198.5594541554</v>
      </c>
      <c r="R74" s="61">
        <v>0</v>
      </c>
      <c r="S74" s="4">
        <f t="shared" si="1"/>
        <v>17295729.059154775</v>
      </c>
    </row>
    <row r="75" spans="1:19" ht="12.75">
      <c r="A75" s="9">
        <v>7</v>
      </c>
      <c r="B75" s="3" t="s">
        <v>122</v>
      </c>
      <c r="C75" s="1" t="s">
        <v>123</v>
      </c>
      <c r="D75" s="31">
        <v>417</v>
      </c>
      <c r="E75" s="39"/>
      <c r="F75" s="4">
        <v>1594000</v>
      </c>
      <c r="G75" s="4"/>
      <c r="H75" s="46">
        <v>0</v>
      </c>
      <c r="I75" s="31">
        <v>20937783.89497772</v>
      </c>
      <c r="J75" s="4">
        <v>5813707</v>
      </c>
      <c r="K75" s="4">
        <v>1800000</v>
      </c>
      <c r="L75" s="4">
        <v>288000</v>
      </c>
      <c r="M75" s="4"/>
      <c r="N75" s="4"/>
      <c r="O75" s="53"/>
      <c r="P75" s="4">
        <v>437134.66799999995</v>
      </c>
      <c r="Q75" s="4">
        <v>14591022.11670258</v>
      </c>
      <c r="R75" s="61">
        <v>1259445.8438287154</v>
      </c>
      <c r="S75" s="4">
        <f t="shared" si="1"/>
        <v>46721093.52350902</v>
      </c>
    </row>
    <row r="76" spans="1:19" ht="12.75">
      <c r="A76" s="9">
        <v>7</v>
      </c>
      <c r="B76" s="3">
        <v>6709</v>
      </c>
      <c r="C76" s="1" t="s">
        <v>225</v>
      </c>
      <c r="D76" s="31"/>
      <c r="E76" s="31">
        <v>26472121</v>
      </c>
      <c r="F76" s="4"/>
      <c r="G76" s="4"/>
      <c r="H76" s="46"/>
      <c r="I76" s="31"/>
      <c r="J76" s="4"/>
      <c r="K76" s="4"/>
      <c r="L76" s="4"/>
      <c r="M76" s="4"/>
      <c r="N76" s="4"/>
      <c r="O76" s="53"/>
      <c r="P76" s="4">
        <v>445678.536</v>
      </c>
      <c r="Q76" s="4"/>
      <c r="R76" s="61"/>
      <c r="S76" s="4">
        <f t="shared" si="1"/>
        <v>26917799.536</v>
      </c>
    </row>
    <row r="77" spans="1:19" ht="12.75">
      <c r="A77" s="9">
        <v>8</v>
      </c>
      <c r="B77" s="3" t="s">
        <v>124</v>
      </c>
      <c r="C77" s="1" t="s">
        <v>202</v>
      </c>
      <c r="D77" s="31">
        <v>731</v>
      </c>
      <c r="E77" s="39"/>
      <c r="F77" s="4">
        <v>37430000</v>
      </c>
      <c r="G77" s="4"/>
      <c r="H77" s="46">
        <v>0</v>
      </c>
      <c r="I77" s="31">
        <v>12793135.317382108</v>
      </c>
      <c r="J77" s="4">
        <v>14698571</v>
      </c>
      <c r="K77" s="4">
        <v>1860000</v>
      </c>
      <c r="L77" s="4">
        <v>288000</v>
      </c>
      <c r="M77" s="4"/>
      <c r="N77" s="4"/>
      <c r="O77" s="53"/>
      <c r="P77" s="4">
        <v>2881497.984</v>
      </c>
      <c r="Q77" s="4">
        <v>35641923.22980492</v>
      </c>
      <c r="R77" s="61">
        <v>8186397.984886651</v>
      </c>
      <c r="S77" s="4">
        <f t="shared" si="1"/>
        <v>113779525.51607367</v>
      </c>
    </row>
    <row r="78" spans="1:19" ht="12.75">
      <c r="A78" s="9">
        <v>8</v>
      </c>
      <c r="B78" s="3" t="s">
        <v>125</v>
      </c>
      <c r="C78" s="1" t="s">
        <v>126</v>
      </c>
      <c r="D78" s="31">
        <v>3895</v>
      </c>
      <c r="E78" s="4">
        <f>122372000+6726000</f>
        <v>129098000</v>
      </c>
      <c r="F78" s="4">
        <v>2382000</v>
      </c>
      <c r="G78" s="4"/>
      <c r="H78" s="46">
        <v>0</v>
      </c>
      <c r="I78" s="31">
        <v>111458159.95934583</v>
      </c>
      <c r="J78" s="4">
        <v>40810876</v>
      </c>
      <c r="K78" s="4">
        <v>6450000</v>
      </c>
      <c r="L78" s="4">
        <v>1824000</v>
      </c>
      <c r="M78" s="4"/>
      <c r="N78" s="4"/>
      <c r="O78" s="53"/>
      <c r="P78" s="4">
        <v>9828929.836</v>
      </c>
      <c r="Q78" s="4">
        <v>84531883.70792216</v>
      </c>
      <c r="R78" s="61">
        <v>0</v>
      </c>
      <c r="S78" s="4">
        <f t="shared" si="1"/>
        <v>386383849.503268</v>
      </c>
    </row>
    <row r="79" spans="1:19" ht="12.75">
      <c r="A79" s="9">
        <v>8</v>
      </c>
      <c r="B79" s="3" t="s">
        <v>127</v>
      </c>
      <c r="C79" s="1" t="s">
        <v>128</v>
      </c>
      <c r="D79" s="31">
        <v>125</v>
      </c>
      <c r="E79" s="39"/>
      <c r="F79" s="4">
        <v>13558000</v>
      </c>
      <c r="G79" s="4"/>
      <c r="H79" s="46">
        <v>3263390.205836782</v>
      </c>
      <c r="I79" s="31">
        <v>8789674.05365324</v>
      </c>
      <c r="J79" s="4">
        <v>5771779</v>
      </c>
      <c r="K79" s="4">
        <v>0</v>
      </c>
      <c r="L79" s="4">
        <v>192000</v>
      </c>
      <c r="M79" s="4"/>
      <c r="N79" s="4"/>
      <c r="O79" s="53"/>
      <c r="P79" s="4">
        <v>117190.896</v>
      </c>
      <c r="Q79" s="4">
        <v>3177494.6130231363</v>
      </c>
      <c r="R79" s="61">
        <v>7862571.448453929</v>
      </c>
      <c r="S79" s="4">
        <f aca="true" t="shared" si="2" ref="S79:S89">SUM(E79:R79)</f>
        <v>42732100.21696709</v>
      </c>
    </row>
    <row r="80" spans="1:19" ht="12.75">
      <c r="A80" s="9">
        <v>8</v>
      </c>
      <c r="B80" s="3" t="s">
        <v>129</v>
      </c>
      <c r="C80" s="1" t="s">
        <v>130</v>
      </c>
      <c r="D80" s="31">
        <v>725</v>
      </c>
      <c r="E80" s="39"/>
      <c r="F80" s="4"/>
      <c r="G80" s="4"/>
      <c r="H80" s="46">
        <v>7892166.687539533</v>
      </c>
      <c r="I80" s="31">
        <v>35111432.54774167</v>
      </c>
      <c r="J80" s="4">
        <v>21952011</v>
      </c>
      <c r="K80" s="4">
        <v>0</v>
      </c>
      <c r="L80" s="4">
        <v>0</v>
      </c>
      <c r="O80" s="53"/>
      <c r="P80" s="4">
        <v>2126064.64</v>
      </c>
      <c r="Q80" s="4">
        <v>25682644.054917846</v>
      </c>
      <c r="R80" s="61">
        <v>12924973.474551944</v>
      </c>
      <c r="S80" s="4">
        <f t="shared" si="2"/>
        <v>105689292.40475099</v>
      </c>
    </row>
    <row r="81" spans="1:19" ht="12.75">
      <c r="A81" s="9">
        <v>8</v>
      </c>
      <c r="B81" s="3" t="s">
        <v>131</v>
      </c>
      <c r="C81" s="1" t="s">
        <v>132</v>
      </c>
      <c r="D81" s="31">
        <v>355</v>
      </c>
      <c r="E81" s="39"/>
      <c r="F81" s="4"/>
      <c r="G81" s="4"/>
      <c r="H81" s="46">
        <v>0</v>
      </c>
      <c r="I81" s="31">
        <v>0</v>
      </c>
      <c r="J81" s="4">
        <v>-5105004</v>
      </c>
      <c r="K81" s="4">
        <v>0</v>
      </c>
      <c r="L81" s="4">
        <v>96000</v>
      </c>
      <c r="M81" s="4"/>
      <c r="N81" s="4"/>
      <c r="O81" s="53"/>
      <c r="P81" s="4">
        <v>74313</v>
      </c>
      <c r="Q81" s="4">
        <v>1980625.136388849</v>
      </c>
      <c r="R81" s="61">
        <v>0</v>
      </c>
      <c r="S81" s="4">
        <f t="shared" si="2"/>
        <v>-2954065.863611151</v>
      </c>
    </row>
    <row r="82" spans="1:19" ht="12.75">
      <c r="A82" s="9">
        <v>8</v>
      </c>
      <c r="B82" s="3" t="s">
        <v>133</v>
      </c>
      <c r="C82" s="1" t="s">
        <v>134</v>
      </c>
      <c r="D82" s="31">
        <v>146</v>
      </c>
      <c r="E82" s="39"/>
      <c r="F82" s="4"/>
      <c r="G82" s="4"/>
      <c r="H82" s="46">
        <v>9270156.18186509</v>
      </c>
      <c r="I82" s="31">
        <v>6938156.311017796</v>
      </c>
      <c r="J82" s="4">
        <v>8130821</v>
      </c>
      <c r="K82" s="4">
        <v>0</v>
      </c>
      <c r="L82" s="4">
        <v>288000</v>
      </c>
      <c r="M82" s="4"/>
      <c r="N82" s="4">
        <v>3613889</v>
      </c>
      <c r="O82" s="53"/>
      <c r="P82" s="4">
        <v>566852.352</v>
      </c>
      <c r="Q82" s="4">
        <v>3803077.000134435</v>
      </c>
      <c r="R82" s="61">
        <v>2558964.5091313054</v>
      </c>
      <c r="S82" s="4">
        <f t="shared" si="2"/>
        <v>35169916.35414863</v>
      </c>
    </row>
    <row r="83" spans="1:19" ht="12.75">
      <c r="A83" s="9">
        <v>8</v>
      </c>
      <c r="B83" s="3" t="s">
        <v>135</v>
      </c>
      <c r="C83" s="1" t="s">
        <v>136</v>
      </c>
      <c r="D83" s="31">
        <v>42</v>
      </c>
      <c r="E83" s="39"/>
      <c r="F83" s="4"/>
      <c r="G83" s="4"/>
      <c r="H83" s="46">
        <v>0</v>
      </c>
      <c r="I83" s="31">
        <v>1623475.486377394</v>
      </c>
      <c r="J83" s="4">
        <v>728409</v>
      </c>
      <c r="K83" s="4">
        <v>0</v>
      </c>
      <c r="L83" s="4">
        <v>0</v>
      </c>
      <c r="O83" s="53"/>
      <c r="P83" s="4">
        <v>0</v>
      </c>
      <c r="Q83" s="4">
        <v>504246.6512540994</v>
      </c>
      <c r="R83" s="61">
        <v>0</v>
      </c>
      <c r="S83" s="4">
        <f t="shared" si="2"/>
        <v>2856131.137631493</v>
      </c>
    </row>
    <row r="84" spans="1:19" ht="12.75">
      <c r="A84" s="9">
        <v>8</v>
      </c>
      <c r="B84" s="3" t="s">
        <v>137</v>
      </c>
      <c r="C84" s="1" t="s">
        <v>138</v>
      </c>
      <c r="D84" s="31">
        <v>48</v>
      </c>
      <c r="E84" s="39"/>
      <c r="F84" s="4"/>
      <c r="G84" s="4"/>
      <c r="H84" s="46">
        <v>70042.54916596133</v>
      </c>
      <c r="I84" s="31">
        <v>2856840.0374386106</v>
      </c>
      <c r="J84" s="4">
        <v>1067459</v>
      </c>
      <c r="K84" s="4">
        <v>0</v>
      </c>
      <c r="L84" s="4">
        <v>0</v>
      </c>
      <c r="O84" s="53"/>
      <c r="P84" s="4">
        <v>0</v>
      </c>
      <c r="Q84" s="4">
        <v>1071465.7476205984</v>
      </c>
      <c r="R84" s="61">
        <v>1889168.7657430728</v>
      </c>
      <c r="S84" s="4">
        <f t="shared" si="2"/>
        <v>6954976.099968243</v>
      </c>
    </row>
    <row r="85" spans="1:19" ht="12.75">
      <c r="A85" s="9">
        <v>8</v>
      </c>
      <c r="B85" s="3" t="s">
        <v>139</v>
      </c>
      <c r="C85" s="1" t="s">
        <v>140</v>
      </c>
      <c r="D85" s="31">
        <v>232</v>
      </c>
      <c r="E85" s="39"/>
      <c r="F85" s="4"/>
      <c r="G85" s="4"/>
      <c r="H85" s="46">
        <v>2802352.270123362</v>
      </c>
      <c r="I85" s="31">
        <v>15495545.979907881</v>
      </c>
      <c r="J85" s="4">
        <v>16105177</v>
      </c>
      <c r="K85" s="4">
        <v>0</v>
      </c>
      <c r="L85" s="4">
        <v>0</v>
      </c>
      <c r="O85" s="53"/>
      <c r="P85" s="4">
        <v>706515.84</v>
      </c>
      <c r="Q85" s="4">
        <v>7457257.236884325</v>
      </c>
      <c r="R85" s="61">
        <v>7939203.258868823</v>
      </c>
      <c r="S85" s="4">
        <f t="shared" si="2"/>
        <v>50506051.5857844</v>
      </c>
    </row>
    <row r="86" spans="1:19" ht="12.75">
      <c r="A86" s="9">
        <v>8</v>
      </c>
      <c r="B86" s="3" t="s">
        <v>141</v>
      </c>
      <c r="C86" s="1" t="s">
        <v>142</v>
      </c>
      <c r="D86" s="31">
        <v>458</v>
      </c>
      <c r="E86" s="39"/>
      <c r="F86" s="4">
        <v>2893000</v>
      </c>
      <c r="G86" s="4"/>
      <c r="H86" s="46">
        <v>0</v>
      </c>
      <c r="I86" s="31">
        <v>32578537.99256335</v>
      </c>
      <c r="J86" s="4">
        <v>9943682</v>
      </c>
      <c r="K86" s="4">
        <v>930000</v>
      </c>
      <c r="L86" s="4">
        <v>576000</v>
      </c>
      <c r="M86" s="4"/>
      <c r="N86" s="4"/>
      <c r="O86" s="53"/>
      <c r="P86" s="4">
        <v>1329126.324</v>
      </c>
      <c r="Q86" s="4">
        <v>15334445.057142595</v>
      </c>
      <c r="R86" s="61">
        <v>12651560.986439394</v>
      </c>
      <c r="S86" s="4">
        <f t="shared" si="2"/>
        <v>76236352.36014535</v>
      </c>
    </row>
    <row r="87" spans="1:19" ht="12.75">
      <c r="A87" s="9">
        <v>8</v>
      </c>
      <c r="B87" s="3">
        <v>7619</v>
      </c>
      <c r="C87" s="1" t="s">
        <v>205</v>
      </c>
      <c r="D87" s="31">
        <v>859</v>
      </c>
      <c r="E87" s="4">
        <f>25709000-6726000</f>
        <v>18983000</v>
      </c>
      <c r="F87" s="4"/>
      <c r="G87" s="4"/>
      <c r="H87" s="46">
        <v>0</v>
      </c>
      <c r="I87" s="31">
        <v>31917950.755927883</v>
      </c>
      <c r="J87" s="4">
        <v>35922850</v>
      </c>
      <c r="K87" s="4">
        <v>2790000</v>
      </c>
      <c r="L87" s="4">
        <v>2016000</v>
      </c>
      <c r="M87" s="4"/>
      <c r="N87" s="4"/>
      <c r="O87" s="53"/>
      <c r="P87" s="4">
        <v>855276.0160000001</v>
      </c>
      <c r="Q87" s="4">
        <v>32130301.316898514</v>
      </c>
      <c r="R87" s="61">
        <v>0</v>
      </c>
      <c r="S87" s="4">
        <f t="shared" si="2"/>
        <v>124615378.0888264</v>
      </c>
    </row>
    <row r="88" spans="1:19" ht="12.75">
      <c r="A88" s="9">
        <v>8</v>
      </c>
      <c r="B88" s="3">
        <v>7620</v>
      </c>
      <c r="C88" s="1" t="s">
        <v>209</v>
      </c>
      <c r="D88" s="31">
        <v>3905</v>
      </c>
      <c r="E88" s="4">
        <v>6500000</v>
      </c>
      <c r="F88" s="4"/>
      <c r="G88" s="4"/>
      <c r="H88" s="46">
        <v>0</v>
      </c>
      <c r="I88" s="31">
        <f>121133892.046961-17635532</f>
        <v>103498360.046961</v>
      </c>
      <c r="J88" s="39">
        <v>-8304088</v>
      </c>
      <c r="K88" s="4">
        <v>9240000</v>
      </c>
      <c r="L88" s="4">
        <v>1824000</v>
      </c>
      <c r="M88" s="4"/>
      <c r="N88" s="4"/>
      <c r="O88" s="53"/>
      <c r="P88" s="4">
        <v>8201736.66</v>
      </c>
      <c r="Q88" s="4">
        <v>65229826.904927745</v>
      </c>
      <c r="R88" s="61">
        <v>0</v>
      </c>
      <c r="S88" s="4">
        <f t="shared" si="2"/>
        <v>186189835.61188874</v>
      </c>
    </row>
    <row r="89" spans="1:19" ht="12.75">
      <c r="A89" s="9">
        <v>8</v>
      </c>
      <c r="B89" s="3" t="s">
        <v>143</v>
      </c>
      <c r="C89" s="1" t="s">
        <v>144</v>
      </c>
      <c r="D89" s="31">
        <v>2189</v>
      </c>
      <c r="E89" s="39"/>
      <c r="F89" s="4"/>
      <c r="G89" s="4"/>
      <c r="H89" s="46">
        <v>37661354.80944105</v>
      </c>
      <c r="I89" s="31">
        <v>132576621.11137304</v>
      </c>
      <c r="J89" s="4">
        <v>110858554</v>
      </c>
      <c r="K89" s="4">
        <f>5460000+1400000</f>
        <v>6860000</v>
      </c>
      <c r="L89" s="4">
        <v>1056000</v>
      </c>
      <c r="M89" s="4"/>
      <c r="N89" s="4"/>
      <c r="O89" s="53"/>
      <c r="P89" s="4">
        <v>5466777.132</v>
      </c>
      <c r="Q89" s="4">
        <v>48314215.07899309</v>
      </c>
      <c r="R89" s="61">
        <v>47990527.22192462</v>
      </c>
      <c r="S89" s="4">
        <f t="shared" si="2"/>
        <v>390784049.3537318</v>
      </c>
    </row>
    <row r="90" spans="1:19" ht="12.75">
      <c r="A90" s="9">
        <v>9</v>
      </c>
      <c r="B90" s="3" t="s">
        <v>145</v>
      </c>
      <c r="C90" s="1" t="s">
        <v>203</v>
      </c>
      <c r="D90" s="31">
        <v>4175</v>
      </c>
      <c r="E90" s="39"/>
      <c r="F90" s="4"/>
      <c r="G90" s="4"/>
      <c r="H90" s="46">
        <v>0</v>
      </c>
      <c r="I90" s="31">
        <v>99521010.90665087</v>
      </c>
      <c r="J90" s="4">
        <v>78790294</v>
      </c>
      <c r="K90" s="4">
        <v>16620000</v>
      </c>
      <c r="L90" s="4">
        <v>1248000</v>
      </c>
      <c r="M90" s="4"/>
      <c r="N90" s="4"/>
      <c r="O90" s="53"/>
      <c r="P90" s="4">
        <v>9862289.996</v>
      </c>
      <c r="Q90" s="4">
        <v>98186073.40892161</v>
      </c>
      <c r="R90" s="61">
        <v>82442530.31985815</v>
      </c>
      <c r="S90" s="4">
        <f aca="true" t="shared" si="3" ref="S90:S106">SUM(E90:R90)</f>
        <v>386670198.6314306</v>
      </c>
    </row>
    <row r="91" spans="1:19" ht="12.75">
      <c r="A91" s="9">
        <v>9</v>
      </c>
      <c r="B91" s="3" t="s">
        <v>146</v>
      </c>
      <c r="C91" s="1" t="s">
        <v>147</v>
      </c>
      <c r="D91" s="31">
        <v>6961</v>
      </c>
      <c r="E91" s="39"/>
      <c r="F91" s="4"/>
      <c r="G91" s="4"/>
      <c r="H91" s="46">
        <v>0</v>
      </c>
      <c r="I91" s="31">
        <v>116588329.53243166</v>
      </c>
      <c r="J91" s="4">
        <v>158945053</v>
      </c>
      <c r="K91" s="4">
        <v>15750000</v>
      </c>
      <c r="L91" s="4">
        <v>1728000</v>
      </c>
      <c r="M91" s="4"/>
      <c r="N91" s="4"/>
      <c r="O91" s="52"/>
      <c r="P91" s="4">
        <v>16001958.632</v>
      </c>
      <c r="Q91" s="4">
        <v>94184967.84613399</v>
      </c>
      <c r="R91" s="61">
        <v>0</v>
      </c>
      <c r="S91" s="4">
        <f t="shared" si="3"/>
        <v>403198309.0105657</v>
      </c>
    </row>
    <row r="92" spans="1:19" ht="12.75">
      <c r="A92" s="9">
        <v>9</v>
      </c>
      <c r="B92" s="3" t="s">
        <v>148</v>
      </c>
      <c r="C92" s="1" t="s">
        <v>149</v>
      </c>
      <c r="D92" s="31">
        <v>503</v>
      </c>
      <c r="E92" s="39"/>
      <c r="F92" s="4">
        <v>919000</v>
      </c>
      <c r="G92" s="4"/>
      <c r="H92" s="46">
        <v>12134487.45588734</v>
      </c>
      <c r="I92" s="31">
        <v>26292281.919105984</v>
      </c>
      <c r="J92" s="4">
        <v>17976320</v>
      </c>
      <c r="K92" s="4">
        <v>930000</v>
      </c>
      <c r="L92" s="4">
        <v>0</v>
      </c>
      <c r="O92" s="53"/>
      <c r="P92" s="4">
        <v>924728.6279999999</v>
      </c>
      <c r="Q92" s="4">
        <v>15411614.165103344</v>
      </c>
      <c r="R92" s="61">
        <v>2015113.3501259445</v>
      </c>
      <c r="S92" s="4">
        <f t="shared" si="3"/>
        <v>76603545.5182226</v>
      </c>
    </row>
    <row r="93" spans="1:19" ht="12.75">
      <c r="A93" s="9">
        <v>9</v>
      </c>
      <c r="B93" s="3" t="s">
        <v>150</v>
      </c>
      <c r="C93" s="1" t="s">
        <v>151</v>
      </c>
      <c r="D93" s="31">
        <v>490</v>
      </c>
      <c r="E93" s="39"/>
      <c r="F93" s="4">
        <v>13903000</v>
      </c>
      <c r="G93" s="4"/>
      <c r="H93" s="46">
        <v>2418942.897364153</v>
      </c>
      <c r="I93" s="31">
        <v>48119307.5963896</v>
      </c>
      <c r="J93" s="4">
        <v>16355138</v>
      </c>
      <c r="K93" s="4">
        <v>0</v>
      </c>
      <c r="L93" s="4">
        <v>192000</v>
      </c>
      <c r="M93" s="4"/>
      <c r="N93" s="4"/>
      <c r="O93" s="53"/>
      <c r="P93" s="4">
        <v>1022112.368</v>
      </c>
      <c r="Q93" s="4">
        <v>15572317.459418602</v>
      </c>
      <c r="R93" s="61">
        <v>10579345.08816121</v>
      </c>
      <c r="S93" s="4">
        <f t="shared" si="3"/>
        <v>108162163.40933357</v>
      </c>
    </row>
    <row r="94" spans="1:19" ht="12.75">
      <c r="A94" s="9">
        <v>9</v>
      </c>
      <c r="B94" s="3" t="s">
        <v>152</v>
      </c>
      <c r="C94" s="1" t="s">
        <v>153</v>
      </c>
      <c r="D94" s="31">
        <v>164</v>
      </c>
      <c r="E94" s="39"/>
      <c r="F94" s="4"/>
      <c r="G94" s="4"/>
      <c r="H94" s="46">
        <v>0</v>
      </c>
      <c r="I94" s="31">
        <v>0</v>
      </c>
      <c r="J94" s="4">
        <v>3531264</v>
      </c>
      <c r="K94" s="4">
        <v>0</v>
      </c>
      <c r="L94" s="4">
        <v>0</v>
      </c>
      <c r="O94" s="53"/>
      <c r="P94" s="4">
        <v>152067.808</v>
      </c>
      <c r="Q94" s="4">
        <v>11106312.014740601</v>
      </c>
      <c r="R94" s="61">
        <v>0</v>
      </c>
      <c r="S94" s="4">
        <f t="shared" si="3"/>
        <v>14789643.822740601</v>
      </c>
    </row>
    <row r="95" spans="1:19" ht="12.75">
      <c r="A95" s="9">
        <v>9</v>
      </c>
      <c r="B95" s="3" t="s">
        <v>154</v>
      </c>
      <c r="C95" s="1" t="s">
        <v>155</v>
      </c>
      <c r="D95" s="31">
        <v>1672</v>
      </c>
      <c r="E95" s="39"/>
      <c r="F95" s="4"/>
      <c r="G95" s="4"/>
      <c r="H95" s="46">
        <v>52299040.48995353</v>
      </c>
      <c r="I95" s="31">
        <v>119598563.19402564</v>
      </c>
      <c r="J95" s="4">
        <v>76131838</v>
      </c>
      <c r="K95" s="4">
        <v>7440000</v>
      </c>
      <c r="L95" s="4">
        <v>1344000</v>
      </c>
      <c r="M95" s="4"/>
      <c r="N95" s="4"/>
      <c r="O95" s="53"/>
      <c r="P95" s="4">
        <v>2201314.3559999997</v>
      </c>
      <c r="Q95" s="4">
        <v>35162526.24793209</v>
      </c>
      <c r="R95" s="61">
        <v>0</v>
      </c>
      <c r="S95" s="4">
        <f t="shared" si="3"/>
        <v>294177282.28791124</v>
      </c>
    </row>
    <row r="96" spans="1:19" ht="12.75">
      <c r="A96" s="9">
        <v>9</v>
      </c>
      <c r="B96" s="3" t="s">
        <v>156</v>
      </c>
      <c r="C96" s="1" t="s">
        <v>157</v>
      </c>
      <c r="D96" s="31">
        <v>1459</v>
      </c>
      <c r="E96" s="39"/>
      <c r="F96" s="4"/>
      <c r="G96" s="4"/>
      <c r="H96" s="46">
        <v>0</v>
      </c>
      <c r="I96" s="31">
        <v>90336192.33999836</v>
      </c>
      <c r="J96" s="4">
        <v>77501070</v>
      </c>
      <c r="K96" s="4">
        <v>1860000</v>
      </c>
      <c r="L96" s="4">
        <v>1248000</v>
      </c>
      <c r="M96" s="4"/>
      <c r="N96" s="4"/>
      <c r="O96" s="53"/>
      <c r="P96" s="4">
        <v>3800251.9639999997</v>
      </c>
      <c r="Q96" s="4">
        <v>41281477.3888758</v>
      </c>
      <c r="R96" s="61">
        <v>0</v>
      </c>
      <c r="S96" s="4">
        <f t="shared" si="3"/>
        <v>216026991.69287413</v>
      </c>
    </row>
    <row r="97" spans="1:19" ht="12.75">
      <c r="A97" s="9">
        <v>9</v>
      </c>
      <c r="B97" s="3" t="s">
        <v>158</v>
      </c>
      <c r="C97" s="1" t="s">
        <v>159</v>
      </c>
      <c r="D97" s="31">
        <v>141</v>
      </c>
      <c r="E97" s="39"/>
      <c r="F97" s="4"/>
      <c r="G97" s="4"/>
      <c r="H97" s="46">
        <v>2486085.1412955523</v>
      </c>
      <c r="I97" s="31">
        <v>8280437.513915506</v>
      </c>
      <c r="J97" s="4">
        <v>6855871</v>
      </c>
      <c r="K97" s="4">
        <v>0</v>
      </c>
      <c r="L97" s="4">
        <v>0</v>
      </c>
      <c r="O97" s="53"/>
      <c r="P97" s="4">
        <v>0</v>
      </c>
      <c r="Q97" s="4">
        <v>1995134.0566714653</v>
      </c>
      <c r="R97" s="61">
        <v>0</v>
      </c>
      <c r="S97" s="4">
        <f t="shared" si="3"/>
        <v>19617527.711882524</v>
      </c>
    </row>
    <row r="98" spans="1:19" ht="12.75">
      <c r="A98" s="9">
        <v>9</v>
      </c>
      <c r="B98" s="3" t="s">
        <v>160</v>
      </c>
      <c r="C98" s="1" t="s">
        <v>161</v>
      </c>
      <c r="D98" s="31">
        <v>200</v>
      </c>
      <c r="E98" s="4">
        <v>2355700</v>
      </c>
      <c r="F98" s="4"/>
      <c r="G98" s="4"/>
      <c r="H98" s="46">
        <v>263523.4515766264</v>
      </c>
      <c r="I98" s="31">
        <v>17210960.04047126</v>
      </c>
      <c r="J98" s="4">
        <v>16097657</v>
      </c>
      <c r="K98" s="4">
        <v>0</v>
      </c>
      <c r="L98" s="4">
        <v>0</v>
      </c>
      <c r="O98" s="53"/>
      <c r="P98" s="4">
        <v>62595.3</v>
      </c>
      <c r="Q98" s="4">
        <v>4235053.8593343645</v>
      </c>
      <c r="R98" s="61">
        <v>0</v>
      </c>
      <c r="S98" s="4">
        <f t="shared" si="3"/>
        <v>40225489.65138225</v>
      </c>
    </row>
    <row r="99" spans="1:19" ht="12.75">
      <c r="A99" s="9">
        <v>9</v>
      </c>
      <c r="B99" s="3" t="s">
        <v>162</v>
      </c>
      <c r="C99" s="1" t="s">
        <v>163</v>
      </c>
      <c r="D99" s="31">
        <v>185</v>
      </c>
      <c r="E99" s="39"/>
      <c r="F99" s="4"/>
      <c r="G99" s="4"/>
      <c r="H99" s="46">
        <v>3232835.359242983</v>
      </c>
      <c r="I99" s="31">
        <v>14658291.821091708</v>
      </c>
      <c r="J99" s="4">
        <v>8912254</v>
      </c>
      <c r="K99" s="4">
        <v>0</v>
      </c>
      <c r="L99" s="4">
        <v>0</v>
      </c>
      <c r="O99" s="53"/>
      <c r="P99" s="4">
        <v>99122.24</v>
      </c>
      <c r="Q99" s="4">
        <v>2810059.5361873624</v>
      </c>
      <c r="R99" s="61">
        <v>0</v>
      </c>
      <c r="S99" s="4">
        <f t="shared" si="3"/>
        <v>29712562.95652205</v>
      </c>
    </row>
    <row r="100" spans="1:19" ht="12.75">
      <c r="A100" s="9">
        <v>9</v>
      </c>
      <c r="B100" s="3" t="s">
        <v>164</v>
      </c>
      <c r="C100" s="1" t="s">
        <v>165</v>
      </c>
      <c r="D100" s="31">
        <v>767</v>
      </c>
      <c r="E100" s="39"/>
      <c r="F100" s="4">
        <v>14208000</v>
      </c>
      <c r="G100" s="4"/>
      <c r="H100" s="46">
        <v>25139129.896165047</v>
      </c>
      <c r="I100" s="31">
        <v>45942508.53195085</v>
      </c>
      <c r="J100" s="4">
        <v>41310873</v>
      </c>
      <c r="K100" s="4">
        <v>6510000</v>
      </c>
      <c r="L100" s="4">
        <v>0</v>
      </c>
      <c r="O100" s="53"/>
      <c r="P100" s="4">
        <v>1484467.884</v>
      </c>
      <c r="Q100" s="4">
        <v>18470518.904459473</v>
      </c>
      <c r="R100" s="61">
        <v>0</v>
      </c>
      <c r="S100" s="4">
        <f t="shared" si="3"/>
        <v>153065498.21657535</v>
      </c>
    </row>
    <row r="101" spans="1:19" ht="12.75">
      <c r="A101" s="9">
        <v>9</v>
      </c>
      <c r="B101" s="3" t="s">
        <v>166</v>
      </c>
      <c r="C101" s="1" t="s">
        <v>204</v>
      </c>
      <c r="D101" s="31">
        <v>2089</v>
      </c>
      <c r="E101" s="39"/>
      <c r="F101" s="4"/>
      <c r="G101" s="4"/>
      <c r="H101" s="46">
        <v>47399945.163133025</v>
      </c>
      <c r="I101" s="31">
        <v>60800707.18136451</v>
      </c>
      <c r="J101" s="4">
        <v>61562169</v>
      </c>
      <c r="K101" s="4">
        <v>4650000</v>
      </c>
      <c r="L101" s="4">
        <v>672000</v>
      </c>
      <c r="M101" s="4"/>
      <c r="N101" s="4"/>
      <c r="O101" s="53"/>
      <c r="P101" s="4">
        <v>3553532.952</v>
      </c>
      <c r="Q101" s="4">
        <v>23873579.990765844</v>
      </c>
      <c r="R101" s="61">
        <v>0</v>
      </c>
      <c r="S101" s="4">
        <f t="shared" si="3"/>
        <v>202511934.28726336</v>
      </c>
    </row>
    <row r="102" spans="1:19" ht="12.75">
      <c r="A102" s="9">
        <v>9</v>
      </c>
      <c r="B102" s="3" t="s">
        <v>167</v>
      </c>
      <c r="C102" s="1" t="s">
        <v>168</v>
      </c>
      <c r="D102" s="31">
        <v>1799</v>
      </c>
      <c r="E102" s="39"/>
      <c r="F102" s="4">
        <v>4442000</v>
      </c>
      <c r="G102" s="4"/>
      <c r="H102" s="46">
        <v>0</v>
      </c>
      <c r="I102" s="31">
        <v>68696386.1930009</v>
      </c>
      <c r="J102" s="4">
        <v>56599958</v>
      </c>
      <c r="K102" s="4">
        <v>5580000</v>
      </c>
      <c r="L102" s="4">
        <v>3168000</v>
      </c>
      <c r="M102" s="4"/>
      <c r="N102" s="4"/>
      <c r="O102" s="53"/>
      <c r="P102" s="4">
        <v>3806234.212</v>
      </c>
      <c r="Q102" s="4">
        <v>32040577.995916225</v>
      </c>
      <c r="R102" s="61">
        <v>0</v>
      </c>
      <c r="S102" s="4">
        <f t="shared" si="3"/>
        <v>174333156.40091714</v>
      </c>
    </row>
    <row r="103" spans="1:19" ht="12.75">
      <c r="A103" s="9">
        <v>9</v>
      </c>
      <c r="B103" s="3" t="s">
        <v>169</v>
      </c>
      <c r="C103" s="1" t="s">
        <v>170</v>
      </c>
      <c r="D103" s="31">
        <v>356</v>
      </c>
      <c r="E103" s="39"/>
      <c r="F103" s="4"/>
      <c r="G103" s="4"/>
      <c r="H103" s="46">
        <v>0</v>
      </c>
      <c r="I103" s="31">
        <v>0</v>
      </c>
      <c r="J103" s="4">
        <v>12039131</v>
      </c>
      <c r="K103" s="4">
        <v>1860000</v>
      </c>
      <c r="L103" s="4">
        <v>192000</v>
      </c>
      <c r="O103" s="53"/>
      <c r="P103" s="4">
        <v>2609796.844</v>
      </c>
      <c r="Q103" s="4">
        <v>21129078.66149993</v>
      </c>
      <c r="R103" s="61">
        <v>0</v>
      </c>
      <c r="S103" s="4">
        <f t="shared" si="3"/>
        <v>37830006.50549993</v>
      </c>
    </row>
    <row r="104" spans="1:19" ht="12.75">
      <c r="A104" s="9">
        <v>9</v>
      </c>
      <c r="B104" s="3" t="s">
        <v>171</v>
      </c>
      <c r="C104" s="1" t="s">
        <v>172</v>
      </c>
      <c r="D104" s="31">
        <v>521</v>
      </c>
      <c r="E104" s="4">
        <v>33172336</v>
      </c>
      <c r="F104" s="4"/>
      <c r="G104" s="4"/>
      <c r="H104" s="46">
        <v>0</v>
      </c>
      <c r="I104" s="31">
        <v>6410105.293610474</v>
      </c>
      <c r="J104" s="4">
        <v>42779207</v>
      </c>
      <c r="K104" s="4">
        <v>3720000</v>
      </c>
      <c r="L104" s="4">
        <v>0</v>
      </c>
      <c r="O104" s="53"/>
      <c r="P104" s="4">
        <v>733784.056</v>
      </c>
      <c r="Q104" s="4">
        <v>19402727.482528646</v>
      </c>
      <c r="R104" s="61">
        <v>9386359.421103235</v>
      </c>
      <c r="S104" s="4">
        <f t="shared" si="3"/>
        <v>115604519.25324236</v>
      </c>
    </row>
    <row r="105" spans="1:19" s="2" customFormat="1" ht="12.75">
      <c r="A105" s="14">
        <v>9</v>
      </c>
      <c r="B105" s="3" t="s">
        <v>173</v>
      </c>
      <c r="C105" s="62" t="s">
        <v>174</v>
      </c>
      <c r="D105" s="31">
        <v>921</v>
      </c>
      <c r="E105" s="6">
        <v>18634000</v>
      </c>
      <c r="F105" s="6"/>
      <c r="G105" s="6"/>
      <c r="H105" s="39">
        <v>0</v>
      </c>
      <c r="I105" s="31">
        <v>2687041.4801535294</v>
      </c>
      <c r="J105" s="4">
        <v>47575140</v>
      </c>
      <c r="K105" s="6">
        <v>1860000</v>
      </c>
      <c r="L105" s="6">
        <v>288000</v>
      </c>
      <c r="M105" s="6"/>
      <c r="N105" s="6"/>
      <c r="O105" s="42"/>
      <c r="P105" s="4">
        <v>1876765.82</v>
      </c>
      <c r="Q105" s="6">
        <v>26674454.08190597</v>
      </c>
      <c r="R105" s="63">
        <v>0</v>
      </c>
      <c r="S105" s="6">
        <f t="shared" si="3"/>
        <v>99595401.38205948</v>
      </c>
    </row>
    <row r="106" spans="1:19" s="2" customFormat="1" ht="13.5" thickBot="1">
      <c r="A106" s="66">
        <v>9</v>
      </c>
      <c r="B106" s="67">
        <v>8722</v>
      </c>
      <c r="C106" s="68" t="s">
        <v>226</v>
      </c>
      <c r="D106" s="69"/>
      <c r="E106" s="64">
        <v>22353325</v>
      </c>
      <c r="F106" s="64"/>
      <c r="G106" s="64"/>
      <c r="H106" s="70"/>
      <c r="I106" s="69"/>
      <c r="J106" s="64"/>
      <c r="K106" s="64"/>
      <c r="L106" s="64"/>
      <c r="M106" s="64"/>
      <c r="N106" s="64"/>
      <c r="O106" s="71"/>
      <c r="P106" s="64">
        <v>243524.728</v>
      </c>
      <c r="Q106" s="64"/>
      <c r="R106" s="72"/>
      <c r="S106" s="64">
        <f t="shared" si="3"/>
        <v>22596849.728</v>
      </c>
    </row>
    <row r="107" spans="1:19" s="2" customFormat="1" ht="12.75">
      <c r="A107" s="14"/>
      <c r="B107" s="3"/>
      <c r="C107" s="62"/>
      <c r="D107" s="31"/>
      <c r="E107" s="39"/>
      <c r="F107" s="6"/>
      <c r="G107" s="6"/>
      <c r="H107" s="46"/>
      <c r="I107" s="31"/>
      <c r="J107" s="4"/>
      <c r="K107" s="6"/>
      <c r="L107" s="6"/>
      <c r="M107" s="6"/>
      <c r="N107" s="6"/>
      <c r="O107" s="42"/>
      <c r="P107" s="28"/>
      <c r="Q107" s="6"/>
      <c r="R107" s="63"/>
      <c r="S107" s="4"/>
    </row>
    <row r="108" spans="1:19" ht="13.5" thickBot="1">
      <c r="A108" s="9"/>
      <c r="B108" s="2"/>
      <c r="D108" s="15">
        <f>SUM(D4:D105)</f>
        <v>299404</v>
      </c>
      <c r="E108" s="24">
        <f aca="true" t="shared" si="4" ref="E108:R108">SUM(E4:E107)</f>
        <v>543356014</v>
      </c>
      <c r="F108" s="24">
        <f t="shared" si="4"/>
        <v>108397700</v>
      </c>
      <c r="G108" s="24"/>
      <c r="H108" s="24">
        <f t="shared" si="4"/>
        <v>1085474538.6725702</v>
      </c>
      <c r="I108" s="24">
        <f t="shared" si="4"/>
        <v>3682364467.9999976</v>
      </c>
      <c r="J108" s="24">
        <f>SUM(J4:J105)</f>
        <v>3771241089</v>
      </c>
      <c r="K108" s="24">
        <f t="shared" si="4"/>
        <v>1054474225</v>
      </c>
      <c r="L108" s="24">
        <f t="shared" si="4"/>
        <v>82580545</v>
      </c>
      <c r="M108" s="24">
        <f t="shared" si="4"/>
        <v>25612552</v>
      </c>
      <c r="N108" s="24">
        <f t="shared" si="4"/>
        <v>15713518</v>
      </c>
      <c r="O108" s="24">
        <f t="shared" si="4"/>
        <v>158908000</v>
      </c>
      <c r="P108" s="24">
        <f t="shared" si="4"/>
        <v>838980552.7239997</v>
      </c>
      <c r="Q108" s="24">
        <f t="shared" si="4"/>
        <v>2279500000.0000005</v>
      </c>
      <c r="R108" s="24">
        <f t="shared" si="4"/>
        <v>700000000</v>
      </c>
      <c r="S108" s="24">
        <f>SUM(S4:S107)</f>
        <v>14346603202.39657</v>
      </c>
    </row>
    <row r="109" spans="1:18" ht="13.5" thickTop="1">
      <c r="A109" s="9"/>
      <c r="B109" s="2"/>
      <c r="C109" s="11" t="s">
        <v>177</v>
      </c>
      <c r="D109" s="6"/>
      <c r="E109" s="6"/>
      <c r="F109" s="6"/>
      <c r="G109" s="6"/>
      <c r="Q109" s="37"/>
      <c r="R109" s="37"/>
    </row>
    <row r="110" spans="1:19" ht="12.75">
      <c r="A110" s="9">
        <v>1</v>
      </c>
      <c r="B110" s="2"/>
      <c r="C110" t="s">
        <v>178</v>
      </c>
      <c r="D110" s="6">
        <f aca="true" t="shared" si="5" ref="D110:S110">SUM(D4)</f>
        <v>114800</v>
      </c>
      <c r="E110" s="6">
        <f t="shared" si="5"/>
        <v>0</v>
      </c>
      <c r="F110" s="6">
        <f t="shared" si="5"/>
        <v>0</v>
      </c>
      <c r="G110" s="6"/>
      <c r="H110" s="6">
        <f t="shared" si="5"/>
        <v>0</v>
      </c>
      <c r="I110" s="6">
        <f>SUM(I4)</f>
        <v>8250952.477092444</v>
      </c>
      <c r="J110" s="6">
        <f t="shared" si="5"/>
        <v>0</v>
      </c>
      <c r="K110" s="6">
        <f t="shared" si="5"/>
        <v>543539012</v>
      </c>
      <c r="L110" s="6">
        <f t="shared" si="5"/>
        <v>6644545</v>
      </c>
      <c r="M110" s="6">
        <f>SUM(M4)</f>
        <v>0</v>
      </c>
      <c r="N110" s="6">
        <f>SUM(N4)</f>
        <v>7359894</v>
      </c>
      <c r="O110" s="6">
        <f t="shared" si="5"/>
        <v>72924000</v>
      </c>
      <c r="P110" s="6">
        <f t="shared" si="5"/>
        <v>413318656.508</v>
      </c>
      <c r="Q110" s="32">
        <f t="shared" si="5"/>
        <v>0</v>
      </c>
      <c r="R110" s="32">
        <f>SUM(R4)</f>
        <v>0</v>
      </c>
      <c r="S110" s="6">
        <f t="shared" si="5"/>
        <v>1052037059.9850924</v>
      </c>
    </row>
    <row r="111" spans="1:19" ht="12.75">
      <c r="A111" s="9">
        <v>2</v>
      </c>
      <c r="B111" s="2"/>
      <c r="C111" t="s">
        <v>186</v>
      </c>
      <c r="D111" s="6">
        <f aca="true" t="shared" si="6" ref="D111:S111">SUM(D5:D11)</f>
        <v>72305</v>
      </c>
      <c r="E111" s="6">
        <f t="shared" si="6"/>
        <v>0</v>
      </c>
      <c r="F111" s="6">
        <f t="shared" si="6"/>
        <v>1105000</v>
      </c>
      <c r="G111" s="6"/>
      <c r="H111" s="6">
        <f t="shared" si="6"/>
        <v>0</v>
      </c>
      <c r="I111" s="6">
        <f>SUM(I5:I11)</f>
        <v>176018785.02484486</v>
      </c>
      <c r="J111" s="6">
        <f t="shared" si="6"/>
        <v>599386361</v>
      </c>
      <c r="K111" s="6">
        <f t="shared" si="6"/>
        <v>173400000</v>
      </c>
      <c r="L111" s="6">
        <f t="shared" si="6"/>
        <v>23328000</v>
      </c>
      <c r="M111" s="6">
        <f>SUM(M5:M11)</f>
        <v>0</v>
      </c>
      <c r="N111" s="6">
        <f>SUM(N5:N11)</f>
        <v>0</v>
      </c>
      <c r="O111" s="6">
        <f t="shared" si="6"/>
        <v>49918000</v>
      </c>
      <c r="P111" s="6">
        <f t="shared" si="6"/>
        <v>122330566.156</v>
      </c>
      <c r="Q111" s="32">
        <f t="shared" si="6"/>
        <v>22905840.47766202</v>
      </c>
      <c r="R111" s="32">
        <f>SUM(R5:R11)</f>
        <v>0</v>
      </c>
      <c r="S111" s="6">
        <f t="shared" si="6"/>
        <v>1168392552.6585066</v>
      </c>
    </row>
    <row r="112" spans="1:19" ht="12.75">
      <c r="A112" s="9">
        <v>3</v>
      </c>
      <c r="B112" s="2"/>
      <c r="C112" s="10" t="s">
        <v>179</v>
      </c>
      <c r="D112" s="6">
        <f aca="true" t="shared" si="7" ref="D112:S112">SUM(D12:D16)</f>
        <v>17899</v>
      </c>
      <c r="E112" s="6">
        <f t="shared" si="7"/>
        <v>0</v>
      </c>
      <c r="F112" s="6">
        <f t="shared" si="7"/>
        <v>0</v>
      </c>
      <c r="G112" s="6"/>
      <c r="H112" s="6">
        <f t="shared" si="7"/>
        <v>263045518.58231372</v>
      </c>
      <c r="I112" s="6">
        <f>SUM(I12:I16)</f>
        <v>240535416.78898203</v>
      </c>
      <c r="J112" s="6">
        <f t="shared" si="7"/>
        <v>444584970</v>
      </c>
      <c r="K112" s="6">
        <f t="shared" si="7"/>
        <v>68400000</v>
      </c>
      <c r="L112" s="6">
        <f t="shared" si="7"/>
        <v>13056000</v>
      </c>
      <c r="M112" s="6">
        <f>SUM(M12:M16)</f>
        <v>0</v>
      </c>
      <c r="N112" s="6">
        <f>SUM(N12:N16)</f>
        <v>0</v>
      </c>
      <c r="O112" s="6">
        <f t="shared" si="7"/>
        <v>0</v>
      </c>
      <c r="P112" s="6">
        <f t="shared" si="7"/>
        <v>47390372.62</v>
      </c>
      <c r="Q112" s="32">
        <f t="shared" si="7"/>
        <v>261937529.1556142</v>
      </c>
      <c r="R112" s="32">
        <f>SUM(R12:R16)</f>
        <v>0</v>
      </c>
      <c r="S112" s="6">
        <f t="shared" si="7"/>
        <v>1338949807.14691</v>
      </c>
    </row>
    <row r="113" spans="1:19" ht="12.75">
      <c r="A113" s="9">
        <v>4</v>
      </c>
      <c r="B113" s="2"/>
      <c r="C113" s="10" t="s">
        <v>180</v>
      </c>
      <c r="D113" s="6">
        <f aca="true" t="shared" si="8" ref="D113:S113">SUM(D17:D34)</f>
        <v>14863</v>
      </c>
      <c r="E113" s="6">
        <f t="shared" si="8"/>
        <v>70440500</v>
      </c>
      <c r="F113" s="6">
        <f t="shared" si="8"/>
        <v>0</v>
      </c>
      <c r="G113" s="6"/>
      <c r="H113" s="6">
        <f t="shared" si="8"/>
        <v>78973876.82559812</v>
      </c>
      <c r="I113" s="6">
        <f>SUM(I17:I34)</f>
        <v>570852811.7169709</v>
      </c>
      <c r="J113" s="6">
        <f t="shared" si="8"/>
        <v>444984542</v>
      </c>
      <c r="K113" s="6">
        <f t="shared" si="8"/>
        <v>54390000</v>
      </c>
      <c r="L113" s="6">
        <f t="shared" si="8"/>
        <v>4128000</v>
      </c>
      <c r="M113" s="6">
        <f>SUM(M17:M34)</f>
        <v>0</v>
      </c>
      <c r="N113" s="6">
        <f>SUM(N17:N34)</f>
        <v>0</v>
      </c>
      <c r="O113" s="6">
        <f t="shared" si="8"/>
        <v>0</v>
      </c>
      <c r="P113" s="6">
        <f t="shared" si="8"/>
        <v>36848051.45199999</v>
      </c>
      <c r="Q113" s="32">
        <f t="shared" si="8"/>
        <v>259644451.92319852</v>
      </c>
      <c r="R113" s="32">
        <f>SUM(R17:R34)</f>
        <v>63253017.82858885</v>
      </c>
      <c r="S113" s="6">
        <f t="shared" si="8"/>
        <v>1583515251.7463565</v>
      </c>
    </row>
    <row r="114" spans="1:19" ht="12.75">
      <c r="A114" s="9">
        <v>5</v>
      </c>
      <c r="B114" s="2"/>
      <c r="C114" s="10" t="s">
        <v>181</v>
      </c>
      <c r="D114" s="6">
        <f aca="true" t="shared" si="9" ref="D114:S114">SUM(D35:D46)</f>
        <v>7546</v>
      </c>
      <c r="E114" s="6">
        <f t="shared" si="9"/>
        <v>11410000</v>
      </c>
      <c r="F114" s="6">
        <f t="shared" si="9"/>
        <v>11419700</v>
      </c>
      <c r="G114" s="6"/>
      <c r="H114" s="6">
        <f t="shared" si="9"/>
        <v>29219770.426157936</v>
      </c>
      <c r="I114" s="6">
        <f t="shared" si="9"/>
        <v>361265037.1529484</v>
      </c>
      <c r="J114" s="6">
        <f t="shared" si="9"/>
        <v>270831993</v>
      </c>
      <c r="K114" s="6">
        <f t="shared" si="9"/>
        <v>12900000</v>
      </c>
      <c r="L114" s="6">
        <f t="shared" si="9"/>
        <v>4608000</v>
      </c>
      <c r="M114" s="6">
        <f t="shared" si="9"/>
        <v>0</v>
      </c>
      <c r="N114" s="6">
        <f t="shared" si="9"/>
        <v>4739735</v>
      </c>
      <c r="O114" s="6">
        <f t="shared" si="9"/>
        <v>36066000</v>
      </c>
      <c r="P114" s="6">
        <f t="shared" si="9"/>
        <v>23353438.415999997</v>
      </c>
      <c r="Q114" s="6">
        <f t="shared" si="9"/>
        <v>251170666.1694014</v>
      </c>
      <c r="R114" s="6">
        <f t="shared" si="9"/>
        <v>176872267.30976647</v>
      </c>
      <c r="S114" s="6">
        <f t="shared" si="9"/>
        <v>1193856607.4742744</v>
      </c>
    </row>
    <row r="115" spans="1:19" ht="12.75">
      <c r="A115" s="9">
        <v>6</v>
      </c>
      <c r="B115" s="2"/>
      <c r="C115" s="10" t="s">
        <v>184</v>
      </c>
      <c r="D115" s="6">
        <f aca="true" t="shared" si="10" ref="D115:S115">SUM(D47:D55)</f>
        <v>8878</v>
      </c>
      <c r="E115" s="6">
        <f t="shared" si="10"/>
        <v>55796609</v>
      </c>
      <c r="F115" s="6">
        <f t="shared" si="10"/>
        <v>0</v>
      </c>
      <c r="G115" s="6"/>
      <c r="H115" s="6">
        <f t="shared" si="10"/>
        <v>104420832.61553779</v>
      </c>
      <c r="I115" s="6">
        <f>SUM(I47:I55)</f>
        <v>471772391.0305414</v>
      </c>
      <c r="J115" s="6">
        <f t="shared" si="10"/>
        <v>319039675</v>
      </c>
      <c r="K115" s="6">
        <f t="shared" si="10"/>
        <v>26850000</v>
      </c>
      <c r="L115" s="6">
        <f t="shared" si="10"/>
        <v>2208000</v>
      </c>
      <c r="M115" s="6">
        <f>SUM(M47:M55)</f>
        <v>25612552</v>
      </c>
      <c r="N115" s="6">
        <f>SUM(N47:N55)</f>
        <v>0</v>
      </c>
      <c r="O115" s="6">
        <f t="shared" si="10"/>
        <v>0</v>
      </c>
      <c r="P115" s="6">
        <f t="shared" si="10"/>
        <v>27903586.543999996</v>
      </c>
      <c r="Q115" s="32">
        <f t="shared" si="10"/>
        <v>255966177.90732932</v>
      </c>
      <c r="R115" s="32">
        <f>SUM(R47:R55)</f>
        <v>115912118.0687564</v>
      </c>
      <c r="S115" s="6">
        <f t="shared" si="10"/>
        <v>1405481942.1661646</v>
      </c>
    </row>
    <row r="116" spans="1:19" ht="12.75">
      <c r="A116" s="9">
        <v>7</v>
      </c>
      <c r="B116" s="2"/>
      <c r="C116" s="10" t="s">
        <v>185</v>
      </c>
      <c r="D116" s="6">
        <f aca="true" t="shared" si="11" ref="D116:S116">SUM(D56:D76)</f>
        <v>27000</v>
      </c>
      <c r="E116" s="6">
        <f t="shared" si="11"/>
        <v>174612544</v>
      </c>
      <c r="F116" s="6">
        <f t="shared" si="11"/>
        <v>6138000</v>
      </c>
      <c r="G116" s="6"/>
      <c r="H116" s="6">
        <f t="shared" si="11"/>
        <v>403481087.66437256</v>
      </c>
      <c r="I116" s="6">
        <f t="shared" si="11"/>
        <v>632889060.6647674</v>
      </c>
      <c r="J116" s="6">
        <f t="shared" si="11"/>
        <v>716869214</v>
      </c>
      <c r="K116" s="6">
        <f t="shared" si="11"/>
        <v>80085213</v>
      </c>
      <c r="L116" s="6">
        <f t="shared" si="11"/>
        <v>10368000</v>
      </c>
      <c r="M116" s="6">
        <f t="shared" si="11"/>
        <v>0</v>
      </c>
      <c r="N116" s="6">
        <f t="shared" si="11"/>
        <v>0</v>
      </c>
      <c r="O116" s="6">
        <f t="shared" si="11"/>
        <v>0</v>
      </c>
      <c r="P116" s="6">
        <f t="shared" si="11"/>
        <v>87247052.56</v>
      </c>
      <c r="Q116" s="6">
        <f t="shared" si="11"/>
        <v>441479455.53048706</v>
      </c>
      <c r="R116" s="6">
        <f t="shared" si="11"/>
        <v>137535880.96364</v>
      </c>
      <c r="S116" s="6">
        <f t="shared" si="11"/>
        <v>2690705508.383268</v>
      </c>
    </row>
    <row r="117" spans="1:19" ht="12.75">
      <c r="A117" s="9">
        <v>8</v>
      </c>
      <c r="B117" s="2"/>
      <c r="C117" s="10" t="s">
        <v>182</v>
      </c>
      <c r="D117" s="6">
        <f aca="true" t="shared" si="12" ref="D117:S117">SUM(D77:D89)</f>
        <v>13710</v>
      </c>
      <c r="E117" s="6">
        <f t="shared" si="12"/>
        <v>154581000</v>
      </c>
      <c r="F117" s="6">
        <f t="shared" si="12"/>
        <v>56263000</v>
      </c>
      <c r="G117" s="6"/>
      <c r="H117" s="6">
        <f t="shared" si="12"/>
        <v>60959462.70397178</v>
      </c>
      <c r="I117" s="6">
        <f>SUM(I77:I89)</f>
        <v>495637889.59968984</v>
      </c>
      <c r="J117" s="6">
        <f t="shared" si="12"/>
        <v>252581097</v>
      </c>
      <c r="K117" s="6">
        <f t="shared" si="12"/>
        <v>28130000</v>
      </c>
      <c r="L117" s="6">
        <f t="shared" si="12"/>
        <v>8160000</v>
      </c>
      <c r="M117" s="6">
        <f>SUM(M77:M89)</f>
        <v>0</v>
      </c>
      <c r="N117" s="6">
        <f>SUM(N77:N89)</f>
        <v>3613889</v>
      </c>
      <c r="O117" s="6">
        <f t="shared" si="12"/>
        <v>0</v>
      </c>
      <c r="P117" s="6">
        <f t="shared" si="12"/>
        <v>32154280.68</v>
      </c>
      <c r="Q117" s="32">
        <f t="shared" si="12"/>
        <v>324859405.7359123</v>
      </c>
      <c r="R117" s="32">
        <f>SUM(R77:R89)</f>
        <v>102003367.64999974</v>
      </c>
      <c r="S117" s="6">
        <f t="shared" si="12"/>
        <v>1518943392.3695738</v>
      </c>
    </row>
    <row r="118" spans="1:19" ht="12.75">
      <c r="A118" s="9">
        <v>9</v>
      </c>
      <c r="B118" s="2"/>
      <c r="C118" s="12" t="s">
        <v>183</v>
      </c>
      <c r="D118" s="5">
        <f aca="true" t="shared" si="13" ref="D118:S118">SUM(D90:D106)</f>
        <v>22403</v>
      </c>
      <c r="E118" s="5">
        <f t="shared" si="13"/>
        <v>76515361</v>
      </c>
      <c r="F118" s="5">
        <f t="shared" si="13"/>
        <v>33472000</v>
      </c>
      <c r="G118" s="5"/>
      <c r="H118" s="5">
        <f t="shared" si="13"/>
        <v>145373989.85461825</v>
      </c>
      <c r="I118" s="5">
        <f t="shared" si="13"/>
        <v>725142123.5441608</v>
      </c>
      <c r="J118" s="5">
        <f t="shared" si="13"/>
        <v>722963237</v>
      </c>
      <c r="K118" s="5">
        <f t="shared" si="13"/>
        <v>66780000</v>
      </c>
      <c r="L118" s="5">
        <f t="shared" si="13"/>
        <v>10080000</v>
      </c>
      <c r="M118" s="5">
        <f t="shared" si="13"/>
        <v>0</v>
      </c>
      <c r="N118" s="5">
        <f t="shared" si="13"/>
        <v>0</v>
      </c>
      <c r="O118" s="5">
        <f t="shared" si="13"/>
        <v>0</v>
      </c>
      <c r="P118" s="5">
        <f t="shared" si="13"/>
        <v>48434547.787999995</v>
      </c>
      <c r="Q118" s="5">
        <f t="shared" si="13"/>
        <v>461536473.10039526</v>
      </c>
      <c r="R118" s="5">
        <f t="shared" si="13"/>
        <v>104423348.17924854</v>
      </c>
      <c r="S118" s="5">
        <f t="shared" si="13"/>
        <v>2394721080.4664235</v>
      </c>
    </row>
    <row r="119" spans="1:19" ht="13.5" thickBot="1">
      <c r="A119" s="14"/>
      <c r="B119" s="2"/>
      <c r="C119" s="2"/>
      <c r="D119" s="8">
        <f aca="true" t="shared" si="14" ref="D119:J119">SUM(D110:D118)</f>
        <v>299404</v>
      </c>
      <c r="E119" s="8">
        <f t="shared" si="14"/>
        <v>543356014</v>
      </c>
      <c r="F119" s="8">
        <f t="shared" si="14"/>
        <v>108397700</v>
      </c>
      <c r="G119" s="8"/>
      <c r="H119" s="8">
        <f t="shared" si="14"/>
        <v>1085474538.6725702</v>
      </c>
      <c r="I119" s="35">
        <f t="shared" si="14"/>
        <v>3682364467.999998</v>
      </c>
      <c r="J119" s="8">
        <f t="shared" si="14"/>
        <v>3771241089</v>
      </c>
      <c r="K119" s="8">
        <f aca="true" t="shared" si="15" ref="K119:S119">SUM(K110:K118)</f>
        <v>1054474225</v>
      </c>
      <c r="L119" s="8">
        <f t="shared" si="15"/>
        <v>82580545</v>
      </c>
      <c r="M119" s="8">
        <f>SUM(M110:M118)</f>
        <v>25612552</v>
      </c>
      <c r="N119" s="8">
        <f>SUM(N110:N118)</f>
        <v>15713518</v>
      </c>
      <c r="O119" s="8">
        <f t="shared" si="15"/>
        <v>158908000</v>
      </c>
      <c r="P119" s="8">
        <f t="shared" si="15"/>
        <v>838980552.724</v>
      </c>
      <c r="Q119" s="38">
        <f t="shared" si="15"/>
        <v>2279500000</v>
      </c>
      <c r="R119" s="38">
        <f t="shared" si="15"/>
        <v>700000000</v>
      </c>
      <c r="S119" s="8">
        <f t="shared" si="15"/>
        <v>14346603202.396568</v>
      </c>
    </row>
    <row r="120" spans="1:19" ht="13.5" thickTop="1">
      <c r="A120" s="14"/>
      <c r="B120" s="2"/>
      <c r="C120" s="2"/>
      <c r="D120" s="6"/>
      <c r="E120" s="6"/>
      <c r="F120" s="6"/>
      <c r="G120" s="6"/>
      <c r="H120" s="6"/>
      <c r="I120" s="34"/>
      <c r="J120" s="6"/>
      <c r="K120" s="6"/>
      <c r="L120" s="6"/>
      <c r="M120" s="6"/>
      <c r="N120" s="6"/>
      <c r="O120" s="6"/>
      <c r="P120" s="6"/>
      <c r="Q120" s="32"/>
      <c r="R120" s="32"/>
      <c r="S120" s="6"/>
    </row>
    <row r="121" spans="1:18" ht="12.75">
      <c r="A121" s="36"/>
      <c r="B121" s="41"/>
      <c r="D121" s="2"/>
      <c r="E121" s="2"/>
      <c r="Q121" s="37"/>
      <c r="R121" s="37"/>
    </row>
    <row r="122" spans="1:18" ht="12.75">
      <c r="A122" s="36"/>
      <c r="B122" s="41"/>
      <c r="C122" s="11" t="s">
        <v>238</v>
      </c>
      <c r="D122" s="2"/>
      <c r="E122" s="2"/>
      <c r="Q122" s="37"/>
      <c r="R122" s="37"/>
    </row>
    <row r="123" spans="1:19" ht="12.75">
      <c r="A123" s="13"/>
      <c r="B123" s="2"/>
      <c r="C123" s="40" t="s">
        <v>230</v>
      </c>
      <c r="D123" s="6"/>
      <c r="E123" s="6"/>
      <c r="F123" s="4">
        <v>20441177</v>
      </c>
      <c r="G123" s="4"/>
      <c r="H123" s="4"/>
      <c r="I123" s="76"/>
      <c r="J123" s="4"/>
      <c r="K123" s="4"/>
      <c r="L123" s="4"/>
      <c r="M123" s="4"/>
      <c r="N123" s="4"/>
      <c r="O123" s="4"/>
      <c r="P123" s="4"/>
      <c r="Q123" s="45"/>
      <c r="R123" s="45"/>
      <c r="S123" s="4">
        <f>SUM(E123:R123)</f>
        <v>20441177</v>
      </c>
    </row>
    <row r="124" spans="1:19" ht="12.75">
      <c r="A124" s="57"/>
      <c r="B124" s="2"/>
      <c r="C124" s="79" t="s">
        <v>234</v>
      </c>
      <c r="D124" s="55"/>
      <c r="E124" s="6"/>
      <c r="F124" s="6"/>
      <c r="G124" s="6"/>
      <c r="H124" s="6"/>
      <c r="I124" s="34"/>
      <c r="J124" s="6"/>
      <c r="K124" s="44"/>
      <c r="L124" s="6"/>
      <c r="M124" s="6"/>
      <c r="N124" s="6">
        <v>1000000</v>
      </c>
      <c r="O124" s="6"/>
      <c r="P124" s="6"/>
      <c r="Q124" s="32"/>
      <c r="R124" s="32"/>
      <c r="S124" s="4">
        <f aca="true" t="shared" si="16" ref="S124:S130">SUM(E124:R124)</f>
        <v>1000000</v>
      </c>
    </row>
    <row r="125" spans="1:19" ht="12.75">
      <c r="A125" s="14"/>
      <c r="B125" s="65"/>
      <c r="C125" s="80" t="s">
        <v>235</v>
      </c>
      <c r="D125" s="77"/>
      <c r="E125" s="77"/>
      <c r="F125" s="6"/>
      <c r="G125" s="6">
        <v>3868823</v>
      </c>
      <c r="H125" s="6"/>
      <c r="I125" s="34"/>
      <c r="J125" s="6"/>
      <c r="K125" s="44"/>
      <c r="L125" s="6"/>
      <c r="M125" s="6"/>
      <c r="N125" s="6"/>
      <c r="O125" s="6"/>
      <c r="P125" s="6"/>
      <c r="Q125" s="32"/>
      <c r="R125" s="32"/>
      <c r="S125" s="4">
        <f t="shared" si="16"/>
        <v>3868823</v>
      </c>
    </row>
    <row r="126" spans="1:19" ht="12.75">
      <c r="A126" s="14"/>
      <c r="B126" s="2"/>
      <c r="C126" s="81" t="s">
        <v>236</v>
      </c>
      <c r="D126" s="6"/>
      <c r="E126" s="6"/>
      <c r="F126" s="6"/>
      <c r="G126" s="6"/>
      <c r="H126" s="6"/>
      <c r="I126" s="34"/>
      <c r="J126" s="6"/>
      <c r="K126" s="44">
        <v>1611895</v>
      </c>
      <c r="L126" s="6"/>
      <c r="M126" s="6"/>
      <c r="N126" s="6">
        <v>2200000</v>
      </c>
      <c r="O126" s="6"/>
      <c r="P126" s="6"/>
      <c r="Q126" s="32"/>
      <c r="R126" s="32"/>
      <c r="S126" s="4">
        <f t="shared" si="16"/>
        <v>3811895</v>
      </c>
    </row>
    <row r="127" spans="1:19" ht="12.75">
      <c r="A127" s="14"/>
      <c r="B127" s="2"/>
      <c r="C127" s="40" t="s">
        <v>237</v>
      </c>
      <c r="D127" s="6"/>
      <c r="E127" s="6"/>
      <c r="F127" s="6"/>
      <c r="G127" s="6"/>
      <c r="H127" s="6"/>
      <c r="I127" s="34"/>
      <c r="J127" s="6"/>
      <c r="K127" s="44"/>
      <c r="L127" s="6"/>
      <c r="M127" s="6"/>
      <c r="N127" s="6">
        <v>300000</v>
      </c>
      <c r="O127" s="6"/>
      <c r="P127" s="6"/>
      <c r="Q127" s="32"/>
      <c r="R127" s="32"/>
      <c r="S127" s="4">
        <f t="shared" si="16"/>
        <v>300000</v>
      </c>
    </row>
    <row r="128" spans="1:19" ht="12.75">
      <c r="A128" s="14"/>
      <c r="B128" s="2"/>
      <c r="C128" s="2"/>
      <c r="D128" s="6"/>
      <c r="E128" s="6"/>
      <c r="F128" s="6"/>
      <c r="G128" s="6"/>
      <c r="H128" s="6"/>
      <c r="I128" s="34"/>
      <c r="J128" s="6"/>
      <c r="K128" s="44"/>
      <c r="L128" s="6"/>
      <c r="M128" s="6"/>
      <c r="N128" s="6"/>
      <c r="O128" s="6"/>
      <c r="P128" s="6"/>
      <c r="Q128" s="32"/>
      <c r="R128" s="32"/>
      <c r="S128" s="4">
        <f t="shared" si="16"/>
        <v>0</v>
      </c>
    </row>
    <row r="129" spans="1:19" ht="12.75">
      <c r="A129" s="49"/>
      <c r="B129" s="2"/>
      <c r="C129" s="81" t="s">
        <v>231</v>
      </c>
      <c r="D129" s="6"/>
      <c r="E129" s="6"/>
      <c r="F129" s="6"/>
      <c r="G129" s="6"/>
      <c r="H129" s="6"/>
      <c r="I129" s="34"/>
      <c r="J129" s="6">
        <v>-60997951</v>
      </c>
      <c r="K129" s="44"/>
      <c r="L129" s="6"/>
      <c r="M129" s="6"/>
      <c r="N129" s="6"/>
      <c r="O129" s="6">
        <v>-23236710</v>
      </c>
      <c r="P129" s="6"/>
      <c r="Q129" s="32"/>
      <c r="R129" s="32"/>
      <c r="S129" s="4">
        <f t="shared" si="16"/>
        <v>-84234661</v>
      </c>
    </row>
    <row r="130" spans="1:19" ht="12.75">
      <c r="A130" s="49"/>
      <c r="B130" s="2"/>
      <c r="C130" s="82" t="s">
        <v>232</v>
      </c>
      <c r="D130" s="5"/>
      <c r="E130" s="5"/>
      <c r="F130" s="5"/>
      <c r="G130" s="5"/>
      <c r="H130" s="5"/>
      <c r="I130" s="78">
        <v>17635532</v>
      </c>
      <c r="J130" s="5">
        <v>63795137</v>
      </c>
      <c r="K130" s="73"/>
      <c r="L130" s="5"/>
      <c r="M130" s="5"/>
      <c r="N130" s="5"/>
      <c r="O130" s="5"/>
      <c r="P130" s="5">
        <v>27269039</v>
      </c>
      <c r="Q130" s="74">
        <v>77244285</v>
      </c>
      <c r="R130" s="74"/>
      <c r="S130" s="5">
        <f t="shared" si="16"/>
        <v>185943993</v>
      </c>
    </row>
    <row r="131" spans="1:19" ht="13.5" thickBot="1">
      <c r="A131" s="49"/>
      <c r="B131" s="2"/>
      <c r="C131" s="75" t="s">
        <v>233</v>
      </c>
      <c r="D131" s="6"/>
      <c r="E131" s="8">
        <f aca="true" t="shared" si="17" ref="E131:S131">SUM(E119:E130)</f>
        <v>543356014</v>
      </c>
      <c r="F131" s="8">
        <f t="shared" si="17"/>
        <v>128838877</v>
      </c>
      <c r="G131" s="8">
        <f t="shared" si="17"/>
        <v>3868823</v>
      </c>
      <c r="H131" s="8">
        <f t="shared" si="17"/>
        <v>1085474538.6725702</v>
      </c>
      <c r="I131" s="8">
        <f t="shared" si="17"/>
        <v>3699999999.999998</v>
      </c>
      <c r="J131" s="8">
        <f t="shared" si="17"/>
        <v>3774038275</v>
      </c>
      <c r="K131" s="8">
        <f t="shared" si="17"/>
        <v>1056086120</v>
      </c>
      <c r="L131" s="8">
        <f t="shared" si="17"/>
        <v>82580545</v>
      </c>
      <c r="M131" s="8">
        <f t="shared" si="17"/>
        <v>25612552</v>
      </c>
      <c r="N131" s="8">
        <f t="shared" si="17"/>
        <v>19213518</v>
      </c>
      <c r="O131" s="8">
        <f t="shared" si="17"/>
        <v>135671290</v>
      </c>
      <c r="P131" s="8">
        <f t="shared" si="17"/>
        <v>866249591.724</v>
      </c>
      <c r="Q131" s="8">
        <f t="shared" si="17"/>
        <v>2356744285</v>
      </c>
      <c r="R131" s="8">
        <f t="shared" si="17"/>
        <v>700000000</v>
      </c>
      <c r="S131" s="8">
        <f t="shared" si="17"/>
        <v>14477734429.396568</v>
      </c>
    </row>
    <row r="132" spans="1:19" ht="13.5" thickTop="1">
      <c r="A132" s="49"/>
      <c r="B132" s="2"/>
      <c r="C132" s="2"/>
      <c r="D132" s="6"/>
      <c r="E132" s="6"/>
      <c r="F132" s="2"/>
      <c r="G132" s="2"/>
      <c r="H132" s="2"/>
      <c r="I132" s="43"/>
      <c r="J132" s="6"/>
      <c r="K132" s="44"/>
      <c r="L132" s="6"/>
      <c r="M132" s="6"/>
      <c r="N132" s="6"/>
      <c r="O132" s="2"/>
      <c r="P132" s="2"/>
      <c r="Q132" s="30"/>
      <c r="R132" s="30"/>
      <c r="S132" s="6"/>
    </row>
    <row r="133" spans="1:19" ht="12.75">
      <c r="A133" s="49"/>
      <c r="B133" s="2"/>
      <c r="C133" s="59" t="s">
        <v>213</v>
      </c>
      <c r="D133" s="6"/>
      <c r="E133" s="6"/>
      <c r="F133" s="2"/>
      <c r="G133" s="2"/>
      <c r="H133" s="2"/>
      <c r="I133" s="43"/>
      <c r="J133" s="6"/>
      <c r="K133" s="44"/>
      <c r="L133" s="6"/>
      <c r="M133" s="6"/>
      <c r="N133" s="6"/>
      <c r="O133" s="2"/>
      <c r="P133" s="2"/>
      <c r="Q133" s="30"/>
      <c r="R133" s="30"/>
      <c r="S133" s="6"/>
    </row>
    <row r="134" spans="1:19" ht="12.75">
      <c r="A134" s="14"/>
      <c r="B134" s="2"/>
      <c r="C134" s="2"/>
      <c r="D134" s="6"/>
      <c r="E134" s="6"/>
      <c r="F134" s="6"/>
      <c r="G134" s="6"/>
      <c r="H134" s="6"/>
      <c r="I134" s="34"/>
      <c r="J134" s="6"/>
      <c r="K134" s="6"/>
      <c r="L134" s="6"/>
      <c r="M134" s="6"/>
      <c r="N134" s="6"/>
      <c r="O134" s="6"/>
      <c r="P134" s="6"/>
      <c r="Q134" s="32"/>
      <c r="R134" s="32"/>
      <c r="S134" s="6"/>
    </row>
    <row r="135" spans="1:18" ht="12.75">
      <c r="A135" s="36"/>
      <c r="B135" s="41"/>
      <c r="D135" s="2"/>
      <c r="E135" s="2"/>
      <c r="Q135" s="37"/>
      <c r="R135" s="37"/>
    </row>
    <row r="149" spans="1:19" ht="12.75">
      <c r="A149" s="49"/>
      <c r="B149" s="2"/>
      <c r="C149" s="2"/>
      <c r="D149" s="6"/>
      <c r="E149" s="6"/>
      <c r="F149" s="2"/>
      <c r="G149" s="2"/>
      <c r="H149" s="2"/>
      <c r="I149" s="43"/>
      <c r="J149" s="6"/>
      <c r="K149" s="44"/>
      <c r="L149" s="6"/>
      <c r="M149" s="6"/>
      <c r="N149" s="6"/>
      <c r="O149" s="2"/>
      <c r="P149" s="2"/>
      <c r="Q149" s="30"/>
      <c r="R149" s="30"/>
      <c r="S149" s="6"/>
    </row>
    <row r="150" spans="1:19" ht="12.75">
      <c r="A150" s="49"/>
      <c r="B150" s="2"/>
      <c r="C150" s="2"/>
      <c r="D150" s="6"/>
      <c r="E150" s="6"/>
      <c r="F150" s="2"/>
      <c r="G150" s="2"/>
      <c r="H150" s="2"/>
      <c r="I150" s="43"/>
      <c r="J150" s="6"/>
      <c r="K150" s="44"/>
      <c r="L150" s="6"/>
      <c r="M150" s="6"/>
      <c r="N150" s="6"/>
      <c r="O150" s="2"/>
      <c r="P150" s="2"/>
      <c r="Q150" s="30"/>
      <c r="R150" s="30"/>
      <c r="S150" s="6"/>
    </row>
    <row r="151" spans="1:19" ht="12.75">
      <c r="A151" s="49"/>
      <c r="B151" s="2"/>
      <c r="C151" s="2"/>
      <c r="D151" s="6"/>
      <c r="E151" s="6"/>
      <c r="F151" s="2"/>
      <c r="G151" s="2"/>
      <c r="H151" s="2"/>
      <c r="I151" s="43"/>
      <c r="J151" s="6"/>
      <c r="K151" s="44"/>
      <c r="L151" s="6"/>
      <c r="M151" s="6"/>
      <c r="N151" s="6"/>
      <c r="O151" s="2"/>
      <c r="P151" s="2"/>
      <c r="Q151" s="30"/>
      <c r="R151" s="30"/>
      <c r="S151" s="6"/>
    </row>
    <row r="152" spans="1:19" ht="12.75">
      <c r="A152" s="49"/>
      <c r="B152" s="2"/>
      <c r="C152" s="2"/>
      <c r="D152" s="6"/>
      <c r="E152" s="6"/>
      <c r="F152" s="2"/>
      <c r="G152" s="2"/>
      <c r="H152" s="2"/>
      <c r="I152" s="43"/>
      <c r="J152" s="6"/>
      <c r="K152" s="44"/>
      <c r="L152" s="6"/>
      <c r="M152" s="6"/>
      <c r="N152" s="6"/>
      <c r="O152" s="2"/>
      <c r="P152" s="2"/>
      <c r="Q152" s="30"/>
      <c r="R152" s="30"/>
      <c r="S152" s="6"/>
    </row>
    <row r="153" spans="1:19" ht="12.75">
      <c r="A153" s="49"/>
      <c r="B153" s="2"/>
      <c r="C153" s="2"/>
      <c r="D153" s="6"/>
      <c r="E153" s="6"/>
      <c r="F153" s="2"/>
      <c r="G153" s="2"/>
      <c r="H153" s="2"/>
      <c r="I153" s="43"/>
      <c r="J153" s="6"/>
      <c r="K153" s="44"/>
      <c r="L153" s="6"/>
      <c r="M153" s="6"/>
      <c r="N153" s="6"/>
      <c r="O153" s="2"/>
      <c r="P153" s="2"/>
      <c r="Q153" s="30"/>
      <c r="R153" s="30"/>
      <c r="S153" s="6"/>
    </row>
    <row r="154" spans="1:19" ht="12.75">
      <c r="A154" s="49"/>
      <c r="B154" s="2"/>
      <c r="C154" s="2"/>
      <c r="D154" s="6"/>
      <c r="E154" s="6"/>
      <c r="F154" s="2"/>
      <c r="G154" s="2"/>
      <c r="H154" s="2"/>
      <c r="I154" s="43"/>
      <c r="J154" s="6"/>
      <c r="K154" s="44"/>
      <c r="L154" s="6"/>
      <c r="M154" s="6"/>
      <c r="N154" s="6"/>
      <c r="O154" s="2"/>
      <c r="P154" s="2"/>
      <c r="Q154" s="30"/>
      <c r="R154" s="30"/>
      <c r="S154" s="6"/>
    </row>
    <row r="155" spans="1:19" ht="12.75">
      <c r="A155" s="49"/>
      <c r="B155" s="2"/>
      <c r="C155" s="2"/>
      <c r="D155" s="6"/>
      <c r="E155" s="6"/>
      <c r="F155" s="2"/>
      <c r="G155" s="2"/>
      <c r="H155" s="2"/>
      <c r="I155" s="43"/>
      <c r="J155" s="6"/>
      <c r="K155" s="44"/>
      <c r="L155" s="6"/>
      <c r="M155" s="6"/>
      <c r="N155" s="6"/>
      <c r="O155" s="2"/>
      <c r="P155" s="2"/>
      <c r="Q155" s="30"/>
      <c r="R155" s="30"/>
      <c r="S155" s="6"/>
    </row>
    <row r="156" spans="1:19" ht="12.75">
      <c r="A156" s="49"/>
      <c r="B156" s="2"/>
      <c r="C156" s="2"/>
      <c r="D156" s="6"/>
      <c r="E156" s="6"/>
      <c r="F156" s="2"/>
      <c r="G156" s="2"/>
      <c r="H156" s="2"/>
      <c r="I156" s="43"/>
      <c r="J156" s="6"/>
      <c r="K156" s="44"/>
      <c r="L156" s="6"/>
      <c r="M156" s="6"/>
      <c r="N156" s="6"/>
      <c r="O156" s="2"/>
      <c r="P156" s="2"/>
      <c r="Q156" s="30"/>
      <c r="R156" s="30"/>
      <c r="S156" s="6"/>
    </row>
    <row r="157" spans="1:19" ht="12.75">
      <c r="A157" s="49"/>
      <c r="B157" s="2"/>
      <c r="C157" s="2"/>
      <c r="D157" s="6"/>
      <c r="E157" s="6"/>
      <c r="F157" s="2"/>
      <c r="G157" s="2"/>
      <c r="H157" s="2"/>
      <c r="I157" s="43"/>
      <c r="J157" s="6"/>
      <c r="K157" s="44"/>
      <c r="L157" s="6"/>
      <c r="M157" s="6"/>
      <c r="N157" s="6"/>
      <c r="O157" s="2"/>
      <c r="P157" s="2"/>
      <c r="Q157" s="30"/>
      <c r="R157" s="30"/>
      <c r="S157" s="6"/>
    </row>
    <row r="158" spans="1:19" ht="12.75">
      <c r="A158" s="49"/>
      <c r="B158" s="2"/>
      <c r="C158" s="2"/>
      <c r="D158" s="6"/>
      <c r="E158" s="6"/>
      <c r="F158" s="2"/>
      <c r="G158" s="2"/>
      <c r="H158" s="2"/>
      <c r="I158" s="43"/>
      <c r="J158" s="6"/>
      <c r="K158" s="44"/>
      <c r="L158" s="6"/>
      <c r="M158" s="6"/>
      <c r="N158" s="6"/>
      <c r="O158" s="2"/>
      <c r="P158" s="2"/>
      <c r="Q158" s="30"/>
      <c r="R158" s="30"/>
      <c r="S158" s="6"/>
    </row>
    <row r="159" spans="1:19" ht="12.75">
      <c r="A159" s="49"/>
      <c r="B159" s="2"/>
      <c r="C159" s="2"/>
      <c r="D159" s="6"/>
      <c r="E159" s="6"/>
      <c r="F159" s="2"/>
      <c r="G159" s="2"/>
      <c r="H159" s="2"/>
      <c r="I159" s="43"/>
      <c r="J159" s="6"/>
      <c r="K159" s="44"/>
      <c r="L159" s="6"/>
      <c r="M159" s="6"/>
      <c r="N159" s="6"/>
      <c r="O159" s="2"/>
      <c r="P159" s="2"/>
      <c r="Q159" s="30"/>
      <c r="R159" s="30"/>
      <c r="S159" s="6"/>
    </row>
    <row r="160" spans="1:19" ht="12.75">
      <c r="A160" s="49"/>
      <c r="B160" s="2"/>
      <c r="C160" s="2"/>
      <c r="D160" s="6"/>
      <c r="E160" s="6"/>
      <c r="F160" s="2"/>
      <c r="G160" s="2"/>
      <c r="H160" s="2"/>
      <c r="I160" s="43"/>
      <c r="J160" s="6"/>
      <c r="K160" s="44"/>
      <c r="L160" s="6"/>
      <c r="M160" s="6"/>
      <c r="N160" s="6"/>
      <c r="O160" s="2"/>
      <c r="P160" s="2"/>
      <c r="Q160" s="30"/>
      <c r="R160" s="30"/>
      <c r="S160" s="6"/>
    </row>
    <row r="161" spans="1:19" ht="12.75">
      <c r="A161" s="49"/>
      <c r="B161" s="2"/>
      <c r="C161" s="2"/>
      <c r="D161" s="6"/>
      <c r="E161" s="6"/>
      <c r="F161" s="2"/>
      <c r="G161" s="2"/>
      <c r="H161" s="2"/>
      <c r="I161" s="43"/>
      <c r="J161" s="6"/>
      <c r="K161" s="44"/>
      <c r="L161" s="6"/>
      <c r="M161" s="6"/>
      <c r="N161" s="6"/>
      <c r="O161" s="2"/>
      <c r="P161" s="2"/>
      <c r="Q161" s="30"/>
      <c r="R161" s="30"/>
      <c r="S161" s="6"/>
    </row>
    <row r="162" spans="1:19" ht="12.75">
      <c r="A162" s="49"/>
      <c r="B162" s="49"/>
      <c r="C162" s="54"/>
      <c r="D162" s="55"/>
      <c r="E162" s="6"/>
      <c r="F162" s="2"/>
      <c r="G162" s="2"/>
      <c r="H162" s="2"/>
      <c r="I162" s="43"/>
      <c r="J162" s="6"/>
      <c r="K162" s="44"/>
      <c r="L162" s="6"/>
      <c r="M162" s="6"/>
      <c r="N162" s="6"/>
      <c r="O162" s="2"/>
      <c r="P162" s="2"/>
      <c r="Q162" s="30"/>
      <c r="R162" s="30"/>
      <c r="S162" s="6"/>
    </row>
    <row r="163" spans="1:19" ht="12.75">
      <c r="A163" s="49"/>
      <c r="B163" s="49"/>
      <c r="C163" s="54"/>
      <c r="D163" s="55"/>
      <c r="E163" s="6"/>
      <c r="F163" s="2"/>
      <c r="G163" s="2"/>
      <c r="H163" s="2"/>
      <c r="I163" s="43"/>
      <c r="J163" s="6"/>
      <c r="K163" s="44"/>
      <c r="L163" s="6"/>
      <c r="M163" s="6"/>
      <c r="N163" s="6"/>
      <c r="O163" s="2"/>
      <c r="P163" s="2"/>
      <c r="Q163" s="30"/>
      <c r="R163" s="30"/>
      <c r="S163" s="6"/>
    </row>
    <row r="164" spans="1:19" ht="12.75">
      <c r="A164" s="49"/>
      <c r="B164" s="49"/>
      <c r="C164" s="54"/>
      <c r="D164" s="55"/>
      <c r="E164" s="6"/>
      <c r="F164" s="2"/>
      <c r="G164" s="2"/>
      <c r="H164" s="2"/>
      <c r="I164" s="43"/>
      <c r="J164" s="6"/>
      <c r="K164" s="44"/>
      <c r="L164" s="6"/>
      <c r="M164" s="6"/>
      <c r="N164" s="6"/>
      <c r="O164" s="2"/>
      <c r="P164" s="2"/>
      <c r="Q164" s="30"/>
      <c r="R164" s="30"/>
      <c r="S164" s="6"/>
    </row>
    <row r="165" spans="1:19" ht="12.75">
      <c r="A165" s="49"/>
      <c r="B165" s="49"/>
      <c r="C165" s="54"/>
      <c r="D165" s="55"/>
      <c r="E165" s="6"/>
      <c r="F165" s="2"/>
      <c r="G165" s="2"/>
      <c r="H165" s="2"/>
      <c r="I165" s="43"/>
      <c r="J165" s="6"/>
      <c r="K165" s="44"/>
      <c r="L165" s="6"/>
      <c r="M165" s="6"/>
      <c r="N165" s="6"/>
      <c r="O165" s="2"/>
      <c r="P165" s="2"/>
      <c r="Q165" s="30"/>
      <c r="R165" s="30"/>
      <c r="S165" s="6"/>
    </row>
    <row r="166" spans="1:19" ht="12.75">
      <c r="A166" s="49"/>
      <c r="B166" s="49"/>
      <c r="C166" s="54"/>
      <c r="D166" s="55"/>
      <c r="E166" s="6"/>
      <c r="F166" s="2"/>
      <c r="G166" s="2"/>
      <c r="H166" s="2"/>
      <c r="I166" s="43"/>
      <c r="J166" s="6"/>
      <c r="K166" s="44"/>
      <c r="L166" s="6"/>
      <c r="M166" s="6"/>
      <c r="N166" s="6"/>
      <c r="O166" s="2"/>
      <c r="P166" s="2"/>
      <c r="Q166" s="30"/>
      <c r="R166" s="30"/>
      <c r="S166" s="6"/>
    </row>
    <row r="167" spans="1:19" ht="12.75">
      <c r="A167" s="49"/>
      <c r="B167" s="49"/>
      <c r="C167" s="54"/>
      <c r="D167" s="55"/>
      <c r="E167" s="6"/>
      <c r="F167" s="2"/>
      <c r="G167" s="2"/>
      <c r="H167" s="2"/>
      <c r="I167" s="43"/>
      <c r="J167" s="6"/>
      <c r="K167" s="44"/>
      <c r="L167" s="6"/>
      <c r="M167" s="6"/>
      <c r="N167" s="6"/>
      <c r="O167" s="2"/>
      <c r="P167" s="2"/>
      <c r="Q167" s="30"/>
      <c r="R167" s="30"/>
      <c r="S167" s="6"/>
    </row>
    <row r="168" spans="1:19" ht="12.75">
      <c r="A168" s="49"/>
      <c r="B168" s="49"/>
      <c r="C168" s="54"/>
      <c r="D168" s="55"/>
      <c r="E168" s="6"/>
      <c r="F168" s="2"/>
      <c r="G168" s="2"/>
      <c r="H168" s="2"/>
      <c r="I168" s="43"/>
      <c r="J168" s="6"/>
      <c r="K168" s="44"/>
      <c r="L168" s="6"/>
      <c r="M168" s="6"/>
      <c r="N168" s="6"/>
      <c r="O168" s="2"/>
      <c r="P168" s="2"/>
      <c r="Q168" s="30"/>
      <c r="R168" s="30"/>
      <c r="S168" s="6"/>
    </row>
    <row r="169" spans="1:19" ht="12.75">
      <c r="A169" s="49"/>
      <c r="B169" s="49"/>
      <c r="C169" s="54"/>
      <c r="D169" s="55"/>
      <c r="E169" s="6"/>
      <c r="F169" s="2"/>
      <c r="G169" s="2"/>
      <c r="H169" s="2"/>
      <c r="I169" s="43"/>
      <c r="J169" s="6"/>
      <c r="K169" s="44"/>
      <c r="L169" s="6"/>
      <c r="M169" s="6"/>
      <c r="N169" s="6"/>
      <c r="O169" s="2"/>
      <c r="P169" s="2"/>
      <c r="Q169" s="30"/>
      <c r="R169" s="30"/>
      <c r="S169" s="6"/>
    </row>
    <row r="170" spans="1:19" ht="12.75">
      <c r="A170" s="49"/>
      <c r="B170" s="49"/>
      <c r="C170" s="54"/>
      <c r="D170" s="55"/>
      <c r="E170" s="6"/>
      <c r="F170" s="2"/>
      <c r="G170" s="2"/>
      <c r="H170" s="2"/>
      <c r="I170" s="43"/>
      <c r="J170" s="6"/>
      <c r="K170" s="44"/>
      <c r="L170" s="6"/>
      <c r="M170" s="6"/>
      <c r="N170" s="6"/>
      <c r="O170" s="2"/>
      <c r="P170" s="2"/>
      <c r="Q170" s="30"/>
      <c r="R170" s="30"/>
      <c r="S170" s="6"/>
    </row>
    <row r="171" spans="1:19" ht="12.75">
      <c r="A171" s="49"/>
      <c r="B171" s="49"/>
      <c r="C171" s="54"/>
      <c r="D171" s="55"/>
      <c r="E171" s="6"/>
      <c r="F171" s="2"/>
      <c r="G171" s="2"/>
      <c r="H171" s="2"/>
      <c r="I171" s="43"/>
      <c r="J171" s="6"/>
      <c r="K171" s="44"/>
      <c r="L171" s="6"/>
      <c r="M171" s="6"/>
      <c r="N171" s="6"/>
      <c r="O171" s="2"/>
      <c r="P171" s="2"/>
      <c r="Q171" s="30"/>
      <c r="R171" s="30"/>
      <c r="S171" s="6"/>
    </row>
    <row r="172" spans="1:19" ht="12.75">
      <c r="A172" s="49"/>
      <c r="B172" s="49"/>
      <c r="C172" s="54"/>
      <c r="D172" s="55"/>
      <c r="E172" s="6"/>
      <c r="F172" s="2"/>
      <c r="G172" s="2"/>
      <c r="H172" s="2"/>
      <c r="I172" s="43"/>
      <c r="J172" s="6"/>
      <c r="K172" s="44"/>
      <c r="L172" s="6"/>
      <c r="M172" s="6"/>
      <c r="N172" s="6"/>
      <c r="O172" s="2"/>
      <c r="P172" s="2"/>
      <c r="Q172" s="30"/>
      <c r="R172" s="30"/>
      <c r="S172" s="6"/>
    </row>
    <row r="173" spans="1:19" ht="12.75">
      <c r="A173" s="49"/>
      <c r="B173" s="49"/>
      <c r="C173" s="54"/>
      <c r="D173" s="55"/>
      <c r="E173" s="6"/>
      <c r="F173" s="2"/>
      <c r="G173" s="2"/>
      <c r="H173" s="2"/>
      <c r="I173" s="43"/>
      <c r="J173" s="6"/>
      <c r="K173" s="44"/>
      <c r="L173" s="6"/>
      <c r="M173" s="6"/>
      <c r="N173" s="6"/>
      <c r="O173" s="2"/>
      <c r="P173" s="2"/>
      <c r="Q173" s="30"/>
      <c r="R173" s="30"/>
      <c r="S173" s="6"/>
    </row>
    <row r="174" spans="1:19" ht="12.75">
      <c r="A174" s="49"/>
      <c r="B174" s="49"/>
      <c r="C174" s="54"/>
      <c r="D174" s="55"/>
      <c r="E174" s="6"/>
      <c r="F174" s="2"/>
      <c r="G174" s="2"/>
      <c r="H174" s="2"/>
      <c r="I174" s="43"/>
      <c r="J174" s="6"/>
      <c r="K174" s="44"/>
      <c r="L174" s="6"/>
      <c r="M174" s="6"/>
      <c r="N174" s="6"/>
      <c r="O174" s="2"/>
      <c r="P174" s="2"/>
      <c r="Q174" s="30"/>
      <c r="R174" s="30"/>
      <c r="S174" s="6"/>
    </row>
    <row r="175" spans="1:19" ht="12.75">
      <c r="A175" s="49"/>
      <c r="B175" s="49"/>
      <c r="C175" s="54"/>
      <c r="D175" s="55"/>
      <c r="E175" s="6"/>
      <c r="F175" s="2"/>
      <c r="G175" s="2"/>
      <c r="H175" s="2"/>
      <c r="I175" s="43"/>
      <c r="J175" s="6"/>
      <c r="K175" s="44"/>
      <c r="L175" s="6"/>
      <c r="M175" s="6"/>
      <c r="N175" s="6"/>
      <c r="O175" s="2"/>
      <c r="P175" s="2"/>
      <c r="Q175" s="30"/>
      <c r="R175" s="30"/>
      <c r="S175" s="6"/>
    </row>
    <row r="176" spans="1:19" ht="12.75">
      <c r="A176" s="49"/>
      <c r="B176" s="49"/>
      <c r="C176" s="54"/>
      <c r="D176" s="55"/>
      <c r="E176" s="6"/>
      <c r="F176" s="2"/>
      <c r="G176" s="2"/>
      <c r="H176" s="2"/>
      <c r="I176" s="43"/>
      <c r="J176" s="6"/>
      <c r="K176" s="44"/>
      <c r="L176" s="6"/>
      <c r="M176" s="6"/>
      <c r="N176" s="6"/>
      <c r="O176" s="2"/>
      <c r="P176" s="2"/>
      <c r="Q176" s="30"/>
      <c r="R176" s="30"/>
      <c r="S176" s="6"/>
    </row>
    <row r="177" spans="1:19" ht="12.75">
      <c r="A177" s="49"/>
      <c r="B177" s="49"/>
      <c r="C177" s="54"/>
      <c r="D177" s="55"/>
      <c r="E177" s="6"/>
      <c r="F177" s="2"/>
      <c r="G177" s="2"/>
      <c r="H177" s="2"/>
      <c r="I177" s="43"/>
      <c r="J177" s="6"/>
      <c r="K177" s="44"/>
      <c r="L177" s="6"/>
      <c r="M177" s="6"/>
      <c r="N177" s="6"/>
      <c r="O177" s="2"/>
      <c r="P177" s="2"/>
      <c r="Q177" s="30"/>
      <c r="R177" s="30"/>
      <c r="S177" s="6"/>
    </row>
    <row r="178" spans="1:19" ht="12.75">
      <c r="A178" s="49"/>
      <c r="B178" s="49"/>
      <c r="C178" s="54"/>
      <c r="D178" s="55"/>
      <c r="E178" s="6"/>
      <c r="F178" s="2"/>
      <c r="G178" s="2"/>
      <c r="H178" s="2"/>
      <c r="I178" s="43"/>
      <c r="J178" s="6"/>
      <c r="K178" s="44"/>
      <c r="L178" s="6"/>
      <c r="M178" s="6"/>
      <c r="N178" s="6"/>
      <c r="O178" s="2"/>
      <c r="P178" s="2"/>
      <c r="Q178" s="30"/>
      <c r="R178" s="30"/>
      <c r="S178" s="6"/>
    </row>
    <row r="179" spans="1:19" ht="12.75">
      <c r="A179" s="49"/>
      <c r="B179" s="49"/>
      <c r="C179" s="54"/>
      <c r="D179" s="55"/>
      <c r="E179" s="6"/>
      <c r="F179" s="2"/>
      <c r="G179" s="2"/>
      <c r="H179" s="2"/>
      <c r="I179" s="43"/>
      <c r="J179" s="6"/>
      <c r="K179" s="44"/>
      <c r="L179" s="6"/>
      <c r="M179" s="6"/>
      <c r="N179" s="6"/>
      <c r="O179" s="2"/>
      <c r="P179" s="2"/>
      <c r="Q179" s="30"/>
      <c r="R179" s="30"/>
      <c r="S179" s="6"/>
    </row>
    <row r="180" spans="1:19" ht="12.75">
      <c r="A180" s="49"/>
      <c r="B180" s="49"/>
      <c r="C180" s="54"/>
      <c r="D180" s="55"/>
      <c r="E180" s="6"/>
      <c r="F180" s="2"/>
      <c r="G180" s="2"/>
      <c r="H180" s="2"/>
      <c r="I180" s="43"/>
      <c r="J180" s="6"/>
      <c r="K180" s="44"/>
      <c r="L180" s="6"/>
      <c r="M180" s="6"/>
      <c r="N180" s="6"/>
      <c r="O180" s="2"/>
      <c r="P180" s="2"/>
      <c r="Q180" s="30"/>
      <c r="R180" s="30"/>
      <c r="S180" s="6"/>
    </row>
    <row r="181" spans="1:19" ht="12.75">
      <c r="A181" s="49"/>
      <c r="B181" s="49"/>
      <c r="C181" s="54"/>
      <c r="D181" s="55"/>
      <c r="E181" s="6"/>
      <c r="F181" s="2"/>
      <c r="G181" s="2"/>
      <c r="H181" s="2"/>
      <c r="I181" s="43"/>
      <c r="J181" s="6"/>
      <c r="K181" s="44"/>
      <c r="L181" s="6"/>
      <c r="M181" s="6"/>
      <c r="N181" s="6"/>
      <c r="O181" s="2"/>
      <c r="P181" s="2"/>
      <c r="Q181" s="30"/>
      <c r="R181" s="30"/>
      <c r="S181" s="6"/>
    </row>
    <row r="182" spans="1:19" ht="12.75">
      <c r="A182" s="49"/>
      <c r="B182" s="49"/>
      <c r="C182" s="54"/>
      <c r="D182" s="55"/>
      <c r="E182" s="6"/>
      <c r="F182" s="2"/>
      <c r="G182" s="2"/>
      <c r="H182" s="2"/>
      <c r="I182" s="43"/>
      <c r="J182" s="6"/>
      <c r="K182" s="44"/>
      <c r="L182" s="6"/>
      <c r="M182" s="6"/>
      <c r="N182" s="6"/>
      <c r="O182" s="2"/>
      <c r="P182" s="2"/>
      <c r="Q182" s="30"/>
      <c r="R182" s="30"/>
      <c r="S182" s="6"/>
    </row>
    <row r="183" spans="1:19" ht="12.75">
      <c r="A183" s="49"/>
      <c r="B183" s="49"/>
      <c r="C183" s="54"/>
      <c r="D183" s="55"/>
      <c r="E183" s="6"/>
      <c r="F183" s="2"/>
      <c r="G183" s="2"/>
      <c r="H183" s="2"/>
      <c r="I183" s="43"/>
      <c r="J183" s="6"/>
      <c r="K183" s="44"/>
      <c r="L183" s="6"/>
      <c r="M183" s="6"/>
      <c r="N183" s="6"/>
      <c r="O183" s="2"/>
      <c r="P183" s="2"/>
      <c r="Q183" s="2"/>
      <c r="R183" s="2"/>
      <c r="S183" s="6"/>
    </row>
    <row r="184" spans="1:19" ht="12.75">
      <c r="A184" s="49"/>
      <c r="B184" s="49"/>
      <c r="C184" s="54"/>
      <c r="D184" s="55"/>
      <c r="E184" s="6"/>
      <c r="F184" s="2"/>
      <c r="G184" s="2"/>
      <c r="H184" s="2"/>
      <c r="I184" s="43"/>
      <c r="J184" s="6"/>
      <c r="K184" s="44"/>
      <c r="L184" s="6"/>
      <c r="M184" s="6"/>
      <c r="N184" s="6"/>
      <c r="O184" s="2"/>
      <c r="P184" s="2"/>
      <c r="Q184" s="2"/>
      <c r="R184" s="2"/>
      <c r="S184" s="6"/>
    </row>
    <row r="185" spans="1:19" ht="12.75">
      <c r="A185" s="49"/>
      <c r="B185" s="49"/>
      <c r="C185" s="54"/>
      <c r="D185" s="55"/>
      <c r="E185" s="6"/>
      <c r="F185" s="2"/>
      <c r="G185" s="2"/>
      <c r="H185" s="2"/>
      <c r="I185" s="43"/>
      <c r="J185" s="6"/>
      <c r="K185" s="44"/>
      <c r="L185" s="6"/>
      <c r="M185" s="6"/>
      <c r="N185" s="6"/>
      <c r="O185" s="2"/>
      <c r="P185" s="2"/>
      <c r="Q185" s="2"/>
      <c r="R185" s="2"/>
      <c r="S185" s="6"/>
    </row>
    <row r="186" spans="1:19" ht="12.75">
      <c r="A186" s="49"/>
      <c r="B186" s="49"/>
      <c r="C186" s="54"/>
      <c r="D186" s="55"/>
      <c r="E186" s="6"/>
      <c r="F186" s="2"/>
      <c r="G186" s="2"/>
      <c r="H186" s="2"/>
      <c r="I186" s="43"/>
      <c r="J186" s="6"/>
      <c r="K186" s="44"/>
      <c r="L186" s="6"/>
      <c r="M186" s="6"/>
      <c r="N186" s="6"/>
      <c r="O186" s="2"/>
      <c r="P186" s="2"/>
      <c r="Q186" s="2"/>
      <c r="R186" s="2"/>
      <c r="S186" s="6"/>
    </row>
    <row r="187" spans="1:19" ht="12.75">
      <c r="A187" s="49"/>
      <c r="B187" s="49"/>
      <c r="C187" s="54"/>
      <c r="D187" s="55"/>
      <c r="E187" s="6"/>
      <c r="F187" s="2"/>
      <c r="G187" s="2"/>
      <c r="H187" s="2"/>
      <c r="I187" s="43"/>
      <c r="J187" s="6"/>
      <c r="K187" s="44"/>
      <c r="L187" s="6"/>
      <c r="M187" s="6"/>
      <c r="N187" s="6"/>
      <c r="O187" s="2"/>
      <c r="P187" s="2"/>
      <c r="Q187" s="2"/>
      <c r="R187" s="2"/>
      <c r="S187" s="6"/>
    </row>
    <row r="188" spans="1:19" ht="12.75">
      <c r="A188" s="49"/>
      <c r="B188" s="49"/>
      <c r="C188" s="54"/>
      <c r="D188" s="55"/>
      <c r="E188" s="6"/>
      <c r="F188" s="2"/>
      <c r="G188" s="2"/>
      <c r="H188" s="2"/>
      <c r="I188" s="43"/>
      <c r="J188" s="6"/>
      <c r="K188" s="44"/>
      <c r="L188" s="6"/>
      <c r="M188" s="6"/>
      <c r="N188" s="6"/>
      <c r="O188" s="2"/>
      <c r="P188" s="2"/>
      <c r="Q188" s="2"/>
      <c r="R188" s="2"/>
      <c r="S188" s="6"/>
    </row>
    <row r="189" spans="1:19" ht="12.75">
      <c r="A189" s="49"/>
      <c r="B189" s="49"/>
      <c r="C189" s="54"/>
      <c r="D189" s="55"/>
      <c r="E189" s="6"/>
      <c r="F189" s="2"/>
      <c r="G189" s="2"/>
      <c r="H189" s="2"/>
      <c r="I189" s="43"/>
      <c r="J189" s="6"/>
      <c r="K189" s="44"/>
      <c r="L189" s="6"/>
      <c r="M189" s="6"/>
      <c r="N189" s="6"/>
      <c r="O189" s="2"/>
      <c r="P189" s="2"/>
      <c r="Q189" s="2"/>
      <c r="R189" s="2"/>
      <c r="S189" s="6"/>
    </row>
    <row r="190" spans="1:19" ht="12.75">
      <c r="A190" s="49"/>
      <c r="B190" s="49"/>
      <c r="C190" s="54"/>
      <c r="D190" s="55"/>
      <c r="E190" s="6"/>
      <c r="F190" s="2"/>
      <c r="G190" s="2"/>
      <c r="H190" s="2"/>
      <c r="I190" s="43"/>
      <c r="J190" s="6"/>
      <c r="K190" s="44"/>
      <c r="L190" s="6"/>
      <c r="M190" s="6"/>
      <c r="N190" s="6"/>
      <c r="O190" s="2"/>
      <c r="P190" s="2"/>
      <c r="Q190" s="2"/>
      <c r="R190" s="2"/>
      <c r="S190" s="6"/>
    </row>
    <row r="191" spans="1:19" ht="12.75">
      <c r="A191" s="49"/>
      <c r="B191" s="49"/>
      <c r="C191" s="54"/>
      <c r="D191" s="55"/>
      <c r="E191" s="6"/>
      <c r="F191" s="2"/>
      <c r="G191" s="2"/>
      <c r="H191" s="2"/>
      <c r="I191" s="43"/>
      <c r="J191" s="6"/>
      <c r="K191" s="44"/>
      <c r="L191" s="6"/>
      <c r="M191" s="6"/>
      <c r="N191" s="6"/>
      <c r="O191" s="2"/>
      <c r="P191" s="2"/>
      <c r="Q191" s="2"/>
      <c r="R191" s="2"/>
      <c r="S191" s="6"/>
    </row>
    <row r="192" spans="1:19" ht="12.75">
      <c r="A192" s="49"/>
      <c r="B192" s="49"/>
      <c r="C192" s="54"/>
      <c r="D192" s="55"/>
      <c r="E192" s="6"/>
      <c r="F192" s="2"/>
      <c r="G192" s="2"/>
      <c r="H192" s="2"/>
      <c r="I192" s="43"/>
      <c r="J192" s="6"/>
      <c r="K192" s="44"/>
      <c r="L192" s="6"/>
      <c r="M192" s="6"/>
      <c r="N192" s="6"/>
      <c r="O192" s="2"/>
      <c r="P192" s="2"/>
      <c r="Q192" s="2"/>
      <c r="R192" s="2"/>
      <c r="S192" s="6"/>
    </row>
    <row r="193" spans="1:19" ht="12.75">
      <c r="A193" s="49"/>
      <c r="B193" s="49"/>
      <c r="C193" s="54"/>
      <c r="D193" s="55"/>
      <c r="E193" s="6"/>
      <c r="F193" s="2"/>
      <c r="G193" s="2"/>
      <c r="H193" s="2"/>
      <c r="I193" s="43"/>
      <c r="J193" s="6"/>
      <c r="K193" s="44"/>
      <c r="L193" s="6"/>
      <c r="M193" s="6"/>
      <c r="N193" s="6"/>
      <c r="O193" s="2"/>
      <c r="P193" s="2"/>
      <c r="Q193" s="2"/>
      <c r="R193" s="2"/>
      <c r="S193" s="6"/>
    </row>
    <row r="194" spans="1:19" ht="12.75">
      <c r="A194" s="49"/>
      <c r="B194" s="49"/>
      <c r="C194" s="54"/>
      <c r="D194" s="55"/>
      <c r="E194" s="6"/>
      <c r="F194" s="2"/>
      <c r="G194" s="2"/>
      <c r="H194" s="2"/>
      <c r="I194" s="43"/>
      <c r="J194" s="6"/>
      <c r="K194" s="44"/>
      <c r="L194" s="6"/>
      <c r="M194" s="6"/>
      <c r="N194" s="6"/>
      <c r="O194" s="2"/>
      <c r="P194" s="2"/>
      <c r="Q194" s="2"/>
      <c r="R194" s="2"/>
      <c r="S194" s="6"/>
    </row>
    <row r="195" spans="1:19" ht="12.75">
      <c r="A195" s="49"/>
      <c r="B195" s="49"/>
      <c r="C195" s="54"/>
      <c r="D195" s="55"/>
      <c r="E195" s="6"/>
      <c r="F195" s="2"/>
      <c r="G195" s="2"/>
      <c r="H195" s="2"/>
      <c r="I195" s="43"/>
      <c r="J195" s="6"/>
      <c r="K195" s="44"/>
      <c r="L195" s="6"/>
      <c r="M195" s="6"/>
      <c r="N195" s="6"/>
      <c r="O195" s="2"/>
      <c r="P195" s="2"/>
      <c r="Q195" s="2"/>
      <c r="R195" s="2"/>
      <c r="S195" s="6"/>
    </row>
    <row r="196" spans="1:19" ht="12.75">
      <c r="A196" s="49"/>
      <c r="B196" s="49"/>
      <c r="C196" s="54"/>
      <c r="D196" s="55"/>
      <c r="E196" s="6"/>
      <c r="F196" s="2"/>
      <c r="G196" s="2"/>
      <c r="H196" s="2"/>
      <c r="I196" s="43"/>
      <c r="J196" s="6"/>
      <c r="K196" s="44"/>
      <c r="L196" s="6"/>
      <c r="M196" s="6"/>
      <c r="N196" s="6"/>
      <c r="O196" s="2"/>
      <c r="P196" s="2"/>
      <c r="Q196" s="2"/>
      <c r="R196" s="2"/>
      <c r="S196" s="6"/>
    </row>
    <row r="197" spans="1:19" ht="12.75">
      <c r="A197" s="49"/>
      <c r="B197" s="49"/>
      <c r="C197" s="54"/>
      <c r="D197" s="55"/>
      <c r="E197" s="6"/>
      <c r="F197" s="2"/>
      <c r="G197" s="2"/>
      <c r="H197" s="2"/>
      <c r="I197" s="43"/>
      <c r="J197" s="6"/>
      <c r="K197" s="44"/>
      <c r="L197" s="6"/>
      <c r="M197" s="6"/>
      <c r="N197" s="6"/>
      <c r="O197" s="2"/>
      <c r="P197" s="2"/>
      <c r="Q197" s="2"/>
      <c r="R197" s="2"/>
      <c r="S197" s="6"/>
    </row>
    <row r="198" spans="1:19" ht="12.75">
      <c r="A198" s="49"/>
      <c r="B198" s="49"/>
      <c r="C198" s="54"/>
      <c r="D198" s="55"/>
      <c r="E198" s="6"/>
      <c r="F198" s="2"/>
      <c r="G198" s="2"/>
      <c r="H198" s="2"/>
      <c r="I198" s="43"/>
      <c r="J198" s="6"/>
      <c r="K198" s="44"/>
      <c r="L198" s="6"/>
      <c r="M198" s="6"/>
      <c r="N198" s="6"/>
      <c r="O198" s="2"/>
      <c r="P198" s="2"/>
      <c r="Q198" s="2"/>
      <c r="R198" s="2"/>
      <c r="S198" s="6"/>
    </row>
    <row r="199" spans="1:19" ht="12.75">
      <c r="A199" s="49"/>
      <c r="B199" s="49"/>
      <c r="C199" s="54"/>
      <c r="D199" s="55"/>
      <c r="E199" s="6"/>
      <c r="F199" s="2"/>
      <c r="G199" s="2"/>
      <c r="H199" s="2"/>
      <c r="I199" s="43"/>
      <c r="J199" s="6"/>
      <c r="K199" s="44"/>
      <c r="L199" s="6"/>
      <c r="M199" s="6"/>
      <c r="N199" s="6"/>
      <c r="O199" s="2"/>
      <c r="P199" s="2"/>
      <c r="Q199" s="2"/>
      <c r="R199" s="2"/>
      <c r="S199" s="6"/>
    </row>
    <row r="200" spans="1:19" ht="12.75">
      <c r="A200" s="49"/>
      <c r="B200" s="49"/>
      <c r="C200" s="54"/>
      <c r="D200" s="55"/>
      <c r="E200" s="6"/>
      <c r="F200" s="2"/>
      <c r="G200" s="2"/>
      <c r="H200" s="2"/>
      <c r="I200" s="43"/>
      <c r="J200" s="6"/>
      <c r="K200" s="44"/>
      <c r="L200" s="6"/>
      <c r="M200" s="6"/>
      <c r="N200" s="6"/>
      <c r="O200" s="2"/>
      <c r="P200" s="2"/>
      <c r="Q200" s="2"/>
      <c r="R200" s="2"/>
      <c r="S200" s="6"/>
    </row>
    <row r="201" spans="1:19" ht="12.75">
      <c r="A201" s="49"/>
      <c r="B201" s="49"/>
      <c r="C201" s="54"/>
      <c r="D201" s="55"/>
      <c r="E201" s="6"/>
      <c r="F201" s="2"/>
      <c r="G201" s="2"/>
      <c r="H201" s="2"/>
      <c r="I201" s="43"/>
      <c r="J201" s="6"/>
      <c r="K201" s="44"/>
      <c r="L201" s="6"/>
      <c r="M201" s="6"/>
      <c r="N201" s="6"/>
      <c r="O201" s="2"/>
      <c r="P201" s="2"/>
      <c r="Q201" s="2"/>
      <c r="R201" s="2"/>
      <c r="S201" s="6"/>
    </row>
    <row r="202" spans="1:19" ht="12.75">
      <c r="A202" s="49"/>
      <c r="B202" s="49"/>
      <c r="C202" s="54"/>
      <c r="D202" s="55"/>
      <c r="E202" s="6"/>
      <c r="F202" s="2"/>
      <c r="G202" s="2"/>
      <c r="H202" s="2"/>
      <c r="I202" s="43"/>
      <c r="J202" s="6"/>
      <c r="K202" s="44"/>
      <c r="L202" s="6"/>
      <c r="M202" s="6"/>
      <c r="N202" s="6"/>
      <c r="O202" s="2"/>
      <c r="P202" s="2"/>
      <c r="Q202" s="2"/>
      <c r="R202" s="2"/>
      <c r="S202" s="6"/>
    </row>
    <row r="203" spans="1:19" ht="12.75">
      <c r="A203" s="49"/>
      <c r="B203" s="49"/>
      <c r="C203" s="54"/>
      <c r="D203" s="55"/>
      <c r="E203" s="6"/>
      <c r="F203" s="2"/>
      <c r="G203" s="2"/>
      <c r="H203" s="2"/>
      <c r="I203" s="43"/>
      <c r="J203" s="6"/>
      <c r="K203" s="44"/>
      <c r="L203" s="6"/>
      <c r="M203" s="6"/>
      <c r="N203" s="6"/>
      <c r="O203" s="2"/>
      <c r="P203" s="2"/>
      <c r="Q203" s="2"/>
      <c r="R203" s="2"/>
      <c r="S203" s="6"/>
    </row>
    <row r="204" spans="1:19" ht="12.75">
      <c r="A204" s="49"/>
      <c r="B204" s="49"/>
      <c r="C204" s="54"/>
      <c r="D204" s="55"/>
      <c r="E204" s="6"/>
      <c r="F204" s="2"/>
      <c r="G204" s="2"/>
      <c r="H204" s="2"/>
      <c r="I204" s="43"/>
      <c r="J204" s="6"/>
      <c r="K204" s="44"/>
      <c r="L204" s="6"/>
      <c r="M204" s="6"/>
      <c r="N204" s="6"/>
      <c r="O204" s="2"/>
      <c r="P204" s="2"/>
      <c r="Q204" s="2"/>
      <c r="R204" s="2"/>
      <c r="S204" s="6"/>
    </row>
    <row r="205" spans="1:19" ht="12.75">
      <c r="A205" s="49"/>
      <c r="B205" s="49"/>
      <c r="C205" s="54"/>
      <c r="D205" s="55"/>
      <c r="E205" s="6"/>
      <c r="F205" s="2"/>
      <c r="G205" s="2"/>
      <c r="H205" s="2"/>
      <c r="I205" s="43"/>
      <c r="J205" s="6"/>
      <c r="K205" s="44"/>
      <c r="L205" s="6"/>
      <c r="M205" s="6"/>
      <c r="N205" s="6"/>
      <c r="O205" s="2"/>
      <c r="P205" s="2"/>
      <c r="Q205" s="2"/>
      <c r="R205" s="2"/>
      <c r="S205" s="6"/>
    </row>
    <row r="206" spans="1:19" ht="12.75">
      <c r="A206" s="49"/>
      <c r="B206" s="49"/>
      <c r="C206" s="54"/>
      <c r="D206" s="55"/>
      <c r="E206" s="6"/>
      <c r="F206" s="2"/>
      <c r="G206" s="2"/>
      <c r="H206" s="2"/>
      <c r="I206" s="43"/>
      <c r="J206" s="6"/>
      <c r="K206" s="44"/>
      <c r="L206" s="6"/>
      <c r="M206" s="6"/>
      <c r="N206" s="6"/>
      <c r="O206" s="2"/>
      <c r="P206" s="2"/>
      <c r="Q206" s="2"/>
      <c r="R206" s="2"/>
      <c r="S206" s="6"/>
    </row>
    <row r="207" spans="1:19" ht="12.75">
      <c r="A207" s="49"/>
      <c r="B207" s="49"/>
      <c r="C207" s="54"/>
      <c r="D207" s="55"/>
      <c r="E207" s="6"/>
      <c r="F207" s="2"/>
      <c r="G207" s="2"/>
      <c r="H207" s="2"/>
      <c r="I207" s="43"/>
      <c r="J207" s="6"/>
      <c r="K207" s="44"/>
      <c r="L207" s="6"/>
      <c r="M207" s="6"/>
      <c r="N207" s="6"/>
      <c r="O207" s="2"/>
      <c r="P207" s="2"/>
      <c r="Q207" s="2"/>
      <c r="R207" s="2"/>
      <c r="S207" s="6"/>
    </row>
    <row r="208" spans="1:19" ht="12.75">
      <c r="A208" s="49"/>
      <c r="B208" s="49"/>
      <c r="C208" s="54"/>
      <c r="D208" s="55"/>
      <c r="E208" s="6"/>
      <c r="F208" s="2"/>
      <c r="G208" s="2"/>
      <c r="H208" s="2"/>
      <c r="I208" s="43"/>
      <c r="J208" s="6"/>
      <c r="K208" s="44"/>
      <c r="L208" s="6"/>
      <c r="M208" s="6"/>
      <c r="N208" s="6"/>
      <c r="O208" s="2"/>
      <c r="P208" s="2"/>
      <c r="Q208" s="2"/>
      <c r="R208" s="2"/>
      <c r="S208" s="6"/>
    </row>
    <row r="209" spans="1:19" ht="12.75">
      <c r="A209" s="49"/>
      <c r="B209" s="49"/>
      <c r="C209" s="54"/>
      <c r="D209" s="55"/>
      <c r="E209" s="6"/>
      <c r="F209" s="2"/>
      <c r="G209" s="2"/>
      <c r="H209" s="2"/>
      <c r="I209" s="43"/>
      <c r="J209" s="6"/>
      <c r="K209" s="44"/>
      <c r="L209" s="6"/>
      <c r="M209" s="6"/>
      <c r="N209" s="6"/>
      <c r="O209" s="2"/>
      <c r="P209" s="2"/>
      <c r="Q209" s="2"/>
      <c r="R209" s="2"/>
      <c r="S209" s="6"/>
    </row>
    <row r="210" spans="1:19" ht="12.75">
      <c r="A210" s="49"/>
      <c r="B210" s="49"/>
      <c r="C210" s="54"/>
      <c r="D210" s="55"/>
      <c r="E210" s="6"/>
      <c r="F210" s="2"/>
      <c r="G210" s="2"/>
      <c r="H210" s="2"/>
      <c r="I210" s="43"/>
      <c r="J210" s="6"/>
      <c r="K210" s="44"/>
      <c r="L210" s="6"/>
      <c r="M210" s="6"/>
      <c r="N210" s="6"/>
      <c r="O210" s="2"/>
      <c r="P210" s="2"/>
      <c r="Q210" s="2"/>
      <c r="R210" s="2"/>
      <c r="S210" s="6"/>
    </row>
    <row r="211" spans="1:19" ht="12.75">
      <c r="A211" s="49"/>
      <c r="B211" s="49"/>
      <c r="C211" s="54"/>
      <c r="D211" s="55"/>
      <c r="E211" s="6"/>
      <c r="F211" s="2"/>
      <c r="G211" s="2"/>
      <c r="H211" s="2"/>
      <c r="I211" s="43"/>
      <c r="J211" s="6"/>
      <c r="K211" s="44"/>
      <c r="L211" s="6"/>
      <c r="M211" s="6"/>
      <c r="N211" s="6"/>
      <c r="O211" s="2"/>
      <c r="P211" s="2"/>
      <c r="Q211" s="2"/>
      <c r="R211" s="2"/>
      <c r="S211" s="6"/>
    </row>
    <row r="212" spans="1:19" ht="12.75">
      <c r="A212" s="49"/>
      <c r="B212" s="49"/>
      <c r="C212" s="54"/>
      <c r="D212" s="55"/>
      <c r="E212" s="6"/>
      <c r="F212" s="2"/>
      <c r="G212" s="2"/>
      <c r="H212" s="2"/>
      <c r="I212" s="43"/>
      <c r="J212" s="6"/>
      <c r="K212" s="44"/>
      <c r="L212" s="6"/>
      <c r="M212" s="6"/>
      <c r="N212" s="6"/>
      <c r="O212" s="2"/>
      <c r="P212" s="2"/>
      <c r="Q212" s="2"/>
      <c r="R212" s="2"/>
      <c r="S212" s="6"/>
    </row>
    <row r="213" spans="1:19" ht="12.75">
      <c r="A213" s="49"/>
      <c r="B213" s="49"/>
      <c r="C213" s="54"/>
      <c r="D213" s="55"/>
      <c r="E213" s="6"/>
      <c r="F213" s="2"/>
      <c r="G213" s="2"/>
      <c r="H213" s="2"/>
      <c r="I213" s="43"/>
      <c r="J213" s="6"/>
      <c r="K213" s="44"/>
      <c r="L213" s="6"/>
      <c r="M213" s="6"/>
      <c r="N213" s="6"/>
      <c r="O213" s="2"/>
      <c r="P213" s="2"/>
      <c r="Q213" s="2"/>
      <c r="R213" s="2"/>
      <c r="S213" s="6"/>
    </row>
    <row r="214" spans="1:19" ht="12.75">
      <c r="A214" s="49"/>
      <c r="B214" s="49"/>
      <c r="C214" s="54"/>
      <c r="D214" s="55"/>
      <c r="E214" s="6"/>
      <c r="F214" s="2"/>
      <c r="G214" s="2"/>
      <c r="H214" s="2"/>
      <c r="I214" s="43"/>
      <c r="J214" s="6"/>
      <c r="K214" s="44"/>
      <c r="L214" s="6"/>
      <c r="M214" s="6"/>
      <c r="N214" s="6"/>
      <c r="O214" s="2"/>
      <c r="P214" s="2"/>
      <c r="Q214" s="2"/>
      <c r="R214" s="2"/>
      <c r="S214" s="6"/>
    </row>
    <row r="215" spans="1:19" ht="12.75">
      <c r="A215" s="49"/>
      <c r="B215" s="49"/>
      <c r="C215" s="54"/>
      <c r="D215" s="55"/>
      <c r="E215" s="6"/>
      <c r="F215" s="2"/>
      <c r="G215" s="2"/>
      <c r="H215" s="2"/>
      <c r="I215" s="43"/>
      <c r="J215" s="6"/>
      <c r="K215" s="44"/>
      <c r="L215" s="6"/>
      <c r="M215" s="6"/>
      <c r="N215" s="6"/>
      <c r="O215" s="2"/>
      <c r="P215" s="2"/>
      <c r="Q215" s="2"/>
      <c r="R215" s="2"/>
      <c r="S215" s="6"/>
    </row>
    <row r="216" spans="1:19" ht="12.75">
      <c r="A216" s="49"/>
      <c r="B216" s="49"/>
      <c r="C216" s="54"/>
      <c r="D216" s="55"/>
      <c r="E216" s="6"/>
      <c r="F216" s="2"/>
      <c r="G216" s="2"/>
      <c r="H216" s="2"/>
      <c r="I216" s="43"/>
      <c r="J216" s="6"/>
      <c r="K216" s="44"/>
      <c r="L216" s="6"/>
      <c r="M216" s="6"/>
      <c r="N216" s="6"/>
      <c r="O216" s="2"/>
      <c r="P216" s="2"/>
      <c r="Q216" s="2"/>
      <c r="R216" s="2"/>
      <c r="S216" s="6"/>
    </row>
    <row r="217" spans="1:19" ht="12.75">
      <c r="A217" s="49"/>
      <c r="B217" s="49"/>
      <c r="C217" s="54"/>
      <c r="D217" s="55"/>
      <c r="E217" s="6"/>
      <c r="F217" s="2"/>
      <c r="G217" s="2"/>
      <c r="H217" s="2"/>
      <c r="I217" s="43"/>
      <c r="J217" s="6"/>
      <c r="K217" s="44"/>
      <c r="L217" s="6"/>
      <c r="M217" s="6"/>
      <c r="N217" s="6"/>
      <c r="O217" s="2"/>
      <c r="P217" s="2"/>
      <c r="Q217" s="2"/>
      <c r="R217" s="2"/>
      <c r="S217" s="6"/>
    </row>
    <row r="218" spans="1:19" ht="12.75">
      <c r="A218" s="49"/>
      <c r="B218" s="49"/>
      <c r="C218" s="56"/>
      <c r="D218" s="55"/>
      <c r="E218" s="6"/>
      <c r="F218" s="2"/>
      <c r="G218" s="2"/>
      <c r="H218" s="2"/>
      <c r="I218" s="43"/>
      <c r="J218" s="6"/>
      <c r="K218" s="44"/>
      <c r="L218" s="6"/>
      <c r="M218" s="6"/>
      <c r="N218" s="6"/>
      <c r="O218" s="2"/>
      <c r="P218" s="2"/>
      <c r="Q218" s="2"/>
      <c r="R218" s="2"/>
      <c r="S218" s="6"/>
    </row>
    <row r="219" spans="1:19" ht="12.75">
      <c r="A219" s="49"/>
      <c r="B219" s="49"/>
      <c r="C219" s="56"/>
      <c r="D219" s="55"/>
      <c r="E219" s="6"/>
      <c r="F219" s="2"/>
      <c r="G219" s="2"/>
      <c r="H219" s="2"/>
      <c r="I219" s="43"/>
      <c r="J219" s="6"/>
      <c r="K219" s="44"/>
      <c r="L219" s="6"/>
      <c r="M219" s="6"/>
      <c r="N219" s="6"/>
      <c r="O219" s="2"/>
      <c r="P219" s="2"/>
      <c r="Q219" s="2"/>
      <c r="R219" s="2"/>
      <c r="S219" s="6"/>
    </row>
    <row r="220" spans="1:19" ht="12.75">
      <c r="A220" s="51"/>
      <c r="B220" s="51"/>
      <c r="C220" s="54"/>
      <c r="D220" s="55"/>
      <c r="E220" s="6"/>
      <c r="F220" s="2"/>
      <c r="G220" s="2"/>
      <c r="H220" s="2"/>
      <c r="I220" s="43"/>
      <c r="J220" s="6"/>
      <c r="K220" s="44"/>
      <c r="L220" s="6"/>
      <c r="M220" s="6"/>
      <c r="N220" s="6"/>
      <c r="O220" s="2"/>
      <c r="P220" s="2"/>
      <c r="Q220" s="2"/>
      <c r="R220" s="2"/>
      <c r="S220" s="6"/>
    </row>
    <row r="221" spans="1:19" ht="12.75">
      <c r="A221" s="51"/>
      <c r="B221" s="51"/>
      <c r="C221" s="54"/>
      <c r="D221" s="55"/>
      <c r="E221" s="6"/>
      <c r="F221" s="2"/>
      <c r="G221" s="2"/>
      <c r="H221" s="2"/>
      <c r="I221" s="43"/>
      <c r="J221" s="6"/>
      <c r="K221" s="44"/>
      <c r="L221" s="6"/>
      <c r="M221" s="6"/>
      <c r="N221" s="6"/>
      <c r="O221" s="2"/>
      <c r="P221" s="2"/>
      <c r="Q221" s="2"/>
      <c r="R221" s="2"/>
      <c r="S221" s="6"/>
    </row>
    <row r="222" spans="1:19" ht="12.75">
      <c r="A222" s="49"/>
      <c r="B222" s="49"/>
      <c r="C222" s="54"/>
      <c r="D222" s="55"/>
      <c r="E222" s="6"/>
      <c r="F222" s="2"/>
      <c r="G222" s="2"/>
      <c r="H222" s="2"/>
      <c r="I222" s="43"/>
      <c r="J222" s="6"/>
      <c r="K222" s="44"/>
      <c r="L222" s="6"/>
      <c r="M222" s="6"/>
      <c r="N222" s="6"/>
      <c r="O222" s="2"/>
      <c r="P222" s="2"/>
      <c r="Q222" s="2"/>
      <c r="R222" s="2"/>
      <c r="S222" s="6"/>
    </row>
    <row r="223" spans="1:19" ht="12.75">
      <c r="A223" s="49"/>
      <c r="B223" s="49"/>
      <c r="C223" s="54"/>
      <c r="D223" s="55"/>
      <c r="E223" s="6"/>
      <c r="F223" s="2"/>
      <c r="G223" s="2"/>
      <c r="H223" s="2"/>
      <c r="I223" s="43"/>
      <c r="J223" s="6"/>
      <c r="K223" s="44"/>
      <c r="L223" s="6"/>
      <c r="M223" s="6"/>
      <c r="N223" s="6"/>
      <c r="O223" s="2"/>
      <c r="P223" s="2"/>
      <c r="Q223" s="2"/>
      <c r="R223" s="2"/>
      <c r="S223" s="6"/>
    </row>
    <row r="224" spans="1:19" ht="12.75">
      <c r="A224" s="49"/>
      <c r="B224" s="49"/>
      <c r="C224" s="54"/>
      <c r="D224" s="55"/>
      <c r="E224" s="6"/>
      <c r="F224" s="2"/>
      <c r="G224" s="2"/>
      <c r="H224" s="2"/>
      <c r="I224" s="43"/>
      <c r="J224" s="6"/>
      <c r="K224" s="44"/>
      <c r="L224" s="6"/>
      <c r="M224" s="6"/>
      <c r="N224" s="6"/>
      <c r="O224" s="2"/>
      <c r="P224" s="2"/>
      <c r="Q224" s="2"/>
      <c r="R224" s="2"/>
      <c r="S224" s="6"/>
    </row>
    <row r="225" spans="1:19" ht="12.75">
      <c r="A225" s="49"/>
      <c r="B225" s="49"/>
      <c r="C225" s="54"/>
      <c r="D225" s="55"/>
      <c r="E225" s="6"/>
      <c r="F225" s="2"/>
      <c r="G225" s="2"/>
      <c r="H225" s="2"/>
      <c r="I225" s="43"/>
      <c r="J225" s="6"/>
      <c r="K225" s="44"/>
      <c r="L225" s="6"/>
      <c r="M225" s="6"/>
      <c r="N225" s="6"/>
      <c r="O225" s="2"/>
      <c r="P225" s="2"/>
      <c r="Q225" s="2"/>
      <c r="R225" s="2"/>
      <c r="S225" s="6"/>
    </row>
    <row r="226" spans="1:19" ht="12.75">
      <c r="A226" s="49"/>
      <c r="B226" s="49"/>
      <c r="C226" s="54"/>
      <c r="D226" s="55"/>
      <c r="E226" s="6"/>
      <c r="F226" s="2"/>
      <c r="G226" s="2"/>
      <c r="H226" s="2"/>
      <c r="I226" s="43"/>
      <c r="J226" s="6"/>
      <c r="K226" s="44"/>
      <c r="L226" s="6"/>
      <c r="M226" s="6"/>
      <c r="N226" s="6"/>
      <c r="O226" s="2"/>
      <c r="P226" s="2"/>
      <c r="Q226" s="2"/>
      <c r="R226" s="2"/>
      <c r="S226" s="6"/>
    </row>
    <row r="227" spans="1:19" ht="12.75">
      <c r="A227" s="49"/>
      <c r="B227" s="49"/>
      <c r="C227" s="54"/>
      <c r="D227" s="55"/>
      <c r="E227" s="6"/>
      <c r="F227" s="2"/>
      <c r="G227" s="2"/>
      <c r="H227" s="2"/>
      <c r="I227" s="43"/>
      <c r="J227" s="6"/>
      <c r="K227" s="44"/>
      <c r="L227" s="6"/>
      <c r="M227" s="6"/>
      <c r="N227" s="6"/>
      <c r="O227" s="2"/>
      <c r="P227" s="2"/>
      <c r="Q227" s="2"/>
      <c r="R227" s="2"/>
      <c r="S227" s="6"/>
    </row>
    <row r="228" spans="1:19" ht="12.75">
      <c r="A228" s="49"/>
      <c r="B228" s="49"/>
      <c r="C228" s="54"/>
      <c r="D228" s="55"/>
      <c r="E228" s="6"/>
      <c r="F228" s="2"/>
      <c r="G228" s="2"/>
      <c r="H228" s="2"/>
      <c r="I228" s="43"/>
      <c r="J228" s="6"/>
      <c r="K228" s="44"/>
      <c r="L228" s="6"/>
      <c r="M228" s="6"/>
      <c r="N228" s="6"/>
      <c r="O228" s="2"/>
      <c r="P228" s="2"/>
      <c r="Q228" s="2"/>
      <c r="R228" s="2"/>
      <c r="S228" s="6"/>
    </row>
    <row r="229" spans="1:19" ht="12.75">
      <c r="A229" s="49"/>
      <c r="B229" s="49"/>
      <c r="C229" s="54"/>
      <c r="D229" s="55"/>
      <c r="E229" s="6"/>
      <c r="F229" s="2"/>
      <c r="G229" s="2"/>
      <c r="H229" s="2"/>
      <c r="I229" s="43"/>
      <c r="J229" s="6"/>
      <c r="K229" s="44"/>
      <c r="L229" s="6"/>
      <c r="M229" s="6"/>
      <c r="N229" s="6"/>
      <c r="O229" s="2"/>
      <c r="P229" s="2"/>
      <c r="Q229" s="2"/>
      <c r="R229" s="2"/>
      <c r="S229" s="6"/>
    </row>
    <row r="230" spans="1:19" ht="12.75">
      <c r="A230" s="49"/>
      <c r="B230" s="49"/>
      <c r="C230" s="54"/>
      <c r="D230" s="55"/>
      <c r="E230" s="6"/>
      <c r="F230" s="2"/>
      <c r="G230" s="2"/>
      <c r="H230" s="2"/>
      <c r="I230" s="43"/>
      <c r="J230" s="6"/>
      <c r="K230" s="44"/>
      <c r="L230" s="6"/>
      <c r="M230" s="6"/>
      <c r="N230" s="6"/>
      <c r="O230" s="2"/>
      <c r="P230" s="2"/>
      <c r="Q230" s="2"/>
      <c r="R230" s="2"/>
      <c r="S230" s="6"/>
    </row>
    <row r="231" spans="1:19" ht="12.75">
      <c r="A231" s="49"/>
      <c r="B231" s="49"/>
      <c r="C231" s="54"/>
      <c r="D231" s="55"/>
      <c r="E231" s="6"/>
      <c r="F231" s="2"/>
      <c r="G231" s="2"/>
      <c r="H231" s="2"/>
      <c r="I231" s="43"/>
      <c r="J231" s="6"/>
      <c r="K231" s="44"/>
      <c r="L231" s="6"/>
      <c r="M231" s="6"/>
      <c r="N231" s="6"/>
      <c r="O231" s="2"/>
      <c r="P231" s="2"/>
      <c r="Q231" s="2"/>
      <c r="R231" s="2"/>
      <c r="S231" s="6"/>
    </row>
    <row r="232" spans="1:19" ht="12.75">
      <c r="A232" s="49"/>
      <c r="B232" s="49"/>
      <c r="C232" s="54"/>
      <c r="D232" s="55"/>
      <c r="E232" s="6"/>
      <c r="F232" s="2"/>
      <c r="G232" s="2"/>
      <c r="H232" s="2"/>
      <c r="I232" s="43"/>
      <c r="J232" s="6"/>
      <c r="K232" s="44"/>
      <c r="L232" s="6"/>
      <c r="M232" s="6"/>
      <c r="N232" s="6"/>
      <c r="O232" s="2"/>
      <c r="P232" s="2"/>
      <c r="Q232" s="2"/>
      <c r="R232" s="2"/>
      <c r="S232" s="6"/>
    </row>
    <row r="233" spans="1:19" ht="12.75">
      <c r="A233" s="49"/>
      <c r="B233" s="49"/>
      <c r="C233" s="54"/>
      <c r="D233" s="55"/>
      <c r="E233" s="6"/>
      <c r="F233" s="2"/>
      <c r="G233" s="2"/>
      <c r="H233" s="2"/>
      <c r="I233" s="43"/>
      <c r="J233" s="6"/>
      <c r="K233" s="44"/>
      <c r="L233" s="6"/>
      <c r="M233" s="6"/>
      <c r="N233" s="6"/>
      <c r="O233" s="2"/>
      <c r="P233" s="2"/>
      <c r="Q233" s="2"/>
      <c r="R233" s="2"/>
      <c r="S233" s="6"/>
    </row>
    <row r="234" spans="1:19" ht="12.75">
      <c r="A234" s="49"/>
      <c r="B234" s="49"/>
      <c r="C234" s="54"/>
      <c r="D234" s="55"/>
      <c r="E234" s="2"/>
      <c r="F234" s="2"/>
      <c r="G234" s="2"/>
      <c r="H234" s="2"/>
      <c r="I234" s="43"/>
      <c r="J234" s="42"/>
      <c r="K234" s="2"/>
      <c r="L234" s="2"/>
      <c r="M234" s="2"/>
      <c r="N234" s="2"/>
      <c r="O234" s="2"/>
      <c r="P234" s="2"/>
      <c r="Q234" s="2"/>
      <c r="R234" s="2"/>
      <c r="S234" s="6"/>
    </row>
    <row r="235" spans="1:19" ht="12.75">
      <c r="A235" s="49"/>
      <c r="B235" s="49"/>
      <c r="C235" s="54"/>
      <c r="D235" s="55"/>
      <c r="E235" s="2"/>
      <c r="F235" s="2"/>
      <c r="G235" s="2"/>
      <c r="H235" s="2"/>
      <c r="I235" s="43"/>
      <c r="J235" s="2"/>
      <c r="K235" s="2"/>
      <c r="L235" s="2"/>
      <c r="M235" s="2"/>
      <c r="N235" s="2"/>
      <c r="O235" s="2"/>
      <c r="P235" s="2"/>
      <c r="Q235" s="2"/>
      <c r="R235" s="2"/>
      <c r="S235" s="6"/>
    </row>
    <row r="236" spans="1:19" ht="12.75">
      <c r="A236" s="49"/>
      <c r="B236" s="49"/>
      <c r="C236" s="54"/>
      <c r="D236" s="55"/>
      <c r="E236" s="6"/>
      <c r="F236" s="2"/>
      <c r="G236" s="2"/>
      <c r="H236" s="2"/>
      <c r="I236" s="43"/>
      <c r="J236" s="2"/>
      <c r="K236" s="2"/>
      <c r="L236" s="2"/>
      <c r="M236" s="2"/>
      <c r="N236" s="2"/>
      <c r="O236" s="2"/>
      <c r="P236" s="2"/>
      <c r="Q236" s="2"/>
      <c r="R236" s="2"/>
      <c r="S236" s="6"/>
    </row>
    <row r="237" spans="1:19" ht="12.75">
      <c r="A237" s="49"/>
      <c r="B237" s="49"/>
      <c r="C237" s="50"/>
      <c r="D237" s="50"/>
      <c r="E237" s="6"/>
      <c r="F237" s="2"/>
      <c r="G237" s="2"/>
      <c r="H237" s="2"/>
      <c r="I237" s="43"/>
      <c r="J237" s="6"/>
      <c r="K237" s="2"/>
      <c r="L237" s="2"/>
      <c r="M237" s="2"/>
      <c r="N237" s="2"/>
      <c r="O237" s="2"/>
      <c r="P237" s="2"/>
      <c r="Q237" s="2"/>
      <c r="R237" s="2"/>
      <c r="S237" s="6"/>
    </row>
    <row r="238" spans="1:19" ht="12.75">
      <c r="A238" s="49"/>
      <c r="B238" s="49"/>
      <c r="C238" s="50"/>
      <c r="D238" s="50"/>
      <c r="E238" s="2"/>
      <c r="F238" s="2"/>
      <c r="G238" s="2"/>
      <c r="H238" s="2"/>
      <c r="I238" s="43"/>
      <c r="J238" s="6"/>
      <c r="K238" s="2"/>
      <c r="L238" s="2"/>
      <c r="M238" s="2"/>
      <c r="N238" s="2"/>
      <c r="O238" s="2"/>
      <c r="P238" s="2"/>
      <c r="Q238" s="2"/>
      <c r="R238" s="2"/>
      <c r="S238" s="6"/>
    </row>
    <row r="239" spans="1:19" ht="12.75">
      <c r="A239" s="2"/>
      <c r="B239" s="2"/>
      <c r="C239" s="2"/>
      <c r="D239" s="6"/>
      <c r="E239" s="2"/>
      <c r="F239" s="2"/>
      <c r="G239" s="2"/>
      <c r="H239" s="2"/>
      <c r="I239" s="43"/>
      <c r="J239" s="6"/>
      <c r="K239" s="2"/>
      <c r="L239" s="2"/>
      <c r="M239" s="2"/>
      <c r="N239" s="2"/>
      <c r="O239" s="2"/>
      <c r="P239" s="2"/>
      <c r="Q239" s="2"/>
      <c r="R239" s="2"/>
      <c r="S239" s="6"/>
    </row>
    <row r="240" spans="1:19" ht="12.75">
      <c r="A240" s="2"/>
      <c r="B240" s="2"/>
      <c r="C240" s="2"/>
      <c r="D240" s="2"/>
      <c r="E240" s="2"/>
      <c r="F240" s="2"/>
      <c r="G240" s="2"/>
      <c r="H240" s="2"/>
      <c r="I240" s="43"/>
      <c r="J240" s="6"/>
      <c r="K240" s="2"/>
      <c r="L240" s="2"/>
      <c r="M240" s="2"/>
      <c r="N240" s="2"/>
      <c r="O240" s="2"/>
      <c r="P240" s="2"/>
      <c r="Q240" s="2"/>
      <c r="R240" s="2"/>
      <c r="S240" s="6"/>
    </row>
    <row r="241" spans="1:19" ht="12.75">
      <c r="A241" s="2"/>
      <c r="B241" s="2"/>
      <c r="C241" s="2"/>
      <c r="D241" s="2"/>
      <c r="E241" s="2"/>
      <c r="F241" s="2"/>
      <c r="G241" s="2"/>
      <c r="H241" s="2"/>
      <c r="I241" s="43"/>
      <c r="J241" s="6"/>
      <c r="K241" s="2"/>
      <c r="L241" s="2"/>
      <c r="M241" s="2"/>
      <c r="N241" s="2"/>
      <c r="O241" s="2"/>
      <c r="P241" s="2"/>
      <c r="Q241" s="2"/>
      <c r="R241" s="2"/>
      <c r="S241" s="6"/>
    </row>
    <row r="242" spans="1:19" ht="12.75">
      <c r="A242" s="2"/>
      <c r="B242" s="2"/>
      <c r="C242" s="2"/>
      <c r="D242" s="2"/>
      <c r="E242" s="2"/>
      <c r="F242" s="2"/>
      <c r="G242" s="2"/>
      <c r="H242" s="2"/>
      <c r="I242" s="43"/>
      <c r="J242" s="6"/>
      <c r="K242" s="2"/>
      <c r="L242" s="2"/>
      <c r="M242" s="2"/>
      <c r="N242" s="2"/>
      <c r="O242" s="2"/>
      <c r="P242" s="2"/>
      <c r="Q242" s="2"/>
      <c r="R242" s="2"/>
      <c r="S242" s="6"/>
    </row>
    <row r="243" spans="1:19" ht="12.75">
      <c r="A243" s="2"/>
      <c r="B243" s="2"/>
      <c r="C243" s="2"/>
      <c r="D243" s="2"/>
      <c r="E243" s="2"/>
      <c r="F243" s="2"/>
      <c r="G243" s="2"/>
      <c r="H243" s="2"/>
      <c r="I243" s="43"/>
      <c r="J243" s="6"/>
      <c r="K243" s="2"/>
      <c r="L243" s="2"/>
      <c r="M243" s="2"/>
      <c r="N243" s="2"/>
      <c r="O243" s="2"/>
      <c r="P243" s="2"/>
      <c r="Q243" s="2"/>
      <c r="R243" s="2"/>
      <c r="S243" s="6"/>
    </row>
    <row r="244" spans="1:19" ht="12.75">
      <c r="A244" s="2"/>
      <c r="B244" s="2"/>
      <c r="C244" s="2"/>
      <c r="D244" s="2"/>
      <c r="E244" s="2"/>
      <c r="F244" s="2"/>
      <c r="G244" s="2"/>
      <c r="H244" s="2"/>
      <c r="I244" s="43"/>
      <c r="J244" s="6"/>
      <c r="K244" s="2"/>
      <c r="L244" s="2"/>
      <c r="M244" s="2"/>
      <c r="N244" s="2"/>
      <c r="O244" s="2"/>
      <c r="P244" s="2"/>
      <c r="Q244" s="2"/>
      <c r="R244" s="2"/>
      <c r="S244" s="6"/>
    </row>
    <row r="245" spans="1:19" ht="12.75">
      <c r="A245" s="2"/>
      <c r="B245" s="2"/>
      <c r="C245" s="2"/>
      <c r="D245" s="2"/>
      <c r="E245" s="2"/>
      <c r="F245" s="2"/>
      <c r="G245" s="2"/>
      <c r="H245" s="2"/>
      <c r="I245" s="43"/>
      <c r="J245" s="6"/>
      <c r="K245" s="2"/>
      <c r="L245" s="2"/>
      <c r="M245" s="2"/>
      <c r="N245" s="2"/>
      <c r="O245" s="2"/>
      <c r="P245" s="2"/>
      <c r="Q245" s="2"/>
      <c r="R245" s="2"/>
      <c r="S245" s="6"/>
    </row>
    <row r="246" spans="1:19" ht="12.75">
      <c r="A246" s="2"/>
      <c r="B246" s="2"/>
      <c r="C246" s="2"/>
      <c r="D246" s="2"/>
      <c r="E246" s="2"/>
      <c r="F246" s="2"/>
      <c r="G246" s="2"/>
      <c r="H246" s="2"/>
      <c r="I246" s="43"/>
      <c r="J246" s="2"/>
      <c r="K246" s="2"/>
      <c r="L246" s="2"/>
      <c r="M246" s="2"/>
      <c r="N246" s="2"/>
      <c r="O246" s="2"/>
      <c r="P246" s="2"/>
      <c r="Q246" s="2"/>
      <c r="R246" s="2"/>
      <c r="S246" s="6"/>
    </row>
    <row r="247" spans="1:19" ht="12.75">
      <c r="A247" s="2"/>
      <c r="B247" s="2"/>
      <c r="C247" s="2"/>
      <c r="D247" s="2"/>
      <c r="E247" s="2"/>
      <c r="F247" s="2"/>
      <c r="G247" s="2"/>
      <c r="H247" s="2"/>
      <c r="I247" s="43"/>
      <c r="J247" s="2"/>
      <c r="K247" s="2"/>
      <c r="L247" s="2"/>
      <c r="M247" s="2"/>
      <c r="N247" s="2"/>
      <c r="O247" s="2"/>
      <c r="P247" s="2"/>
      <c r="Q247" s="2"/>
      <c r="R247" s="2"/>
      <c r="S247" s="6"/>
    </row>
    <row r="248" spans="1:19" ht="12.75">
      <c r="A248" s="2"/>
      <c r="B248" s="2"/>
      <c r="C248" s="2"/>
      <c r="D248" s="2"/>
      <c r="E248" s="2"/>
      <c r="F248" s="2"/>
      <c r="G248" s="2"/>
      <c r="H248" s="2"/>
      <c r="I248" s="43"/>
      <c r="J248" s="2"/>
      <c r="K248" s="2"/>
      <c r="L248" s="2"/>
      <c r="M248" s="2"/>
      <c r="N248" s="2"/>
      <c r="O248" s="2"/>
      <c r="P248" s="2"/>
      <c r="Q248" s="2"/>
      <c r="R248" s="2"/>
      <c r="S248" s="6"/>
    </row>
    <row r="249" spans="1:19" ht="12.75">
      <c r="A249" s="2"/>
      <c r="B249" s="2"/>
      <c r="C249" s="2"/>
      <c r="D249" s="2"/>
      <c r="E249" s="2"/>
      <c r="F249" s="2"/>
      <c r="G249" s="2"/>
      <c r="H249" s="2"/>
      <c r="I249" s="43"/>
      <c r="J249" s="2"/>
      <c r="K249" s="2"/>
      <c r="L249" s="2"/>
      <c r="M249" s="2"/>
      <c r="N249" s="2"/>
      <c r="O249" s="2"/>
      <c r="P249" s="2"/>
      <c r="Q249" s="2"/>
      <c r="R249" s="2"/>
      <c r="S249" s="6"/>
    </row>
    <row r="250" spans="1:19" ht="12.75">
      <c r="A250" s="2"/>
      <c r="B250" s="2"/>
      <c r="C250" s="2"/>
      <c r="D250" s="2"/>
      <c r="E250" s="2"/>
      <c r="F250" s="2"/>
      <c r="G250" s="2"/>
      <c r="H250" s="2"/>
      <c r="I250" s="43"/>
      <c r="J250" s="2"/>
      <c r="K250" s="2"/>
      <c r="L250" s="2"/>
      <c r="M250" s="2"/>
      <c r="N250" s="2"/>
      <c r="O250" s="2"/>
      <c r="P250" s="2"/>
      <c r="Q250" s="2"/>
      <c r="R250" s="2"/>
      <c r="S250" s="6"/>
    </row>
    <row r="251" spans="1:19" ht="12.75">
      <c r="A251" s="2"/>
      <c r="B251" s="2"/>
      <c r="C251" s="2"/>
      <c r="D251" s="2"/>
      <c r="E251" s="2"/>
      <c r="F251" s="2"/>
      <c r="G251" s="2"/>
      <c r="H251" s="2"/>
      <c r="I251" s="43"/>
      <c r="J251" s="2"/>
      <c r="K251" s="2"/>
      <c r="L251" s="2"/>
      <c r="M251" s="2"/>
      <c r="N251" s="2"/>
      <c r="O251" s="2"/>
      <c r="P251" s="2"/>
      <c r="Q251" s="2"/>
      <c r="R251" s="2"/>
      <c r="S251" s="6"/>
    </row>
    <row r="252" spans="1:19" ht="12.75">
      <c r="A252" s="2"/>
      <c r="B252" s="2"/>
      <c r="C252" s="2"/>
      <c r="D252" s="2"/>
      <c r="E252" s="2"/>
      <c r="F252" s="2"/>
      <c r="G252" s="2"/>
      <c r="H252" s="2"/>
      <c r="I252" s="43"/>
      <c r="J252" s="2"/>
      <c r="K252" s="2"/>
      <c r="L252" s="2"/>
      <c r="M252" s="2"/>
      <c r="N252" s="2"/>
      <c r="O252" s="2"/>
      <c r="P252" s="2"/>
      <c r="Q252" s="2"/>
      <c r="R252" s="2"/>
      <c r="S252" s="6"/>
    </row>
    <row r="253" spans="1:19" ht="12.75">
      <c r="A253" s="2"/>
      <c r="B253" s="2"/>
      <c r="C253" s="2"/>
      <c r="D253" s="2"/>
      <c r="E253" s="2"/>
      <c r="F253" s="2"/>
      <c r="G253" s="2"/>
      <c r="H253" s="2"/>
      <c r="I253" s="43"/>
      <c r="J253" s="2"/>
      <c r="K253" s="2"/>
      <c r="L253" s="2"/>
      <c r="M253" s="2"/>
      <c r="N253" s="2"/>
      <c r="O253" s="2"/>
      <c r="P253" s="2"/>
      <c r="Q253" s="2"/>
      <c r="R253" s="2"/>
      <c r="S253" s="6"/>
    </row>
    <row r="254" spans="1:19" ht="12.75">
      <c r="A254" s="2"/>
      <c r="B254" s="2"/>
      <c r="C254" s="2"/>
      <c r="D254" s="2"/>
      <c r="E254" s="2"/>
      <c r="F254" s="2"/>
      <c r="G254" s="2"/>
      <c r="H254" s="2"/>
      <c r="I254" s="43"/>
      <c r="J254" s="2"/>
      <c r="K254" s="2"/>
      <c r="L254" s="2"/>
      <c r="M254" s="2"/>
      <c r="N254" s="2"/>
      <c r="O254" s="2"/>
      <c r="P254" s="2"/>
      <c r="Q254" s="2"/>
      <c r="R254" s="2"/>
      <c r="S254" s="6"/>
    </row>
    <row r="255" spans="1:19" ht="12.75">
      <c r="A255" s="2"/>
      <c r="B255" s="2"/>
      <c r="C255" s="2"/>
      <c r="D255" s="2"/>
      <c r="E255" s="2"/>
      <c r="F255" s="2"/>
      <c r="G255" s="2"/>
      <c r="H255" s="2"/>
      <c r="I255" s="43"/>
      <c r="J255" s="2"/>
      <c r="K255" s="2"/>
      <c r="L255" s="2"/>
      <c r="M255" s="2"/>
      <c r="N255" s="2"/>
      <c r="O255" s="2"/>
      <c r="P255" s="2"/>
      <c r="Q255" s="2"/>
      <c r="R255" s="2"/>
      <c r="S255" s="6"/>
    </row>
    <row r="256" spans="1:19" ht="12.75">
      <c r="A256" s="2"/>
      <c r="B256" s="2"/>
      <c r="C256" s="2"/>
      <c r="D256" s="2"/>
      <c r="E256" s="2"/>
      <c r="F256" s="2"/>
      <c r="G256" s="2"/>
      <c r="H256" s="2"/>
      <c r="I256" s="43"/>
      <c r="J256" s="2"/>
      <c r="K256" s="2"/>
      <c r="L256" s="2"/>
      <c r="M256" s="2"/>
      <c r="N256" s="2"/>
      <c r="O256" s="2"/>
      <c r="P256" s="2"/>
      <c r="Q256" s="2"/>
      <c r="R256" s="2"/>
      <c r="S256" s="6"/>
    </row>
    <row r="257" spans="1:19" ht="12.75">
      <c r="A257" s="2"/>
      <c r="B257" s="2"/>
      <c r="C257" s="2"/>
      <c r="D257" s="2"/>
      <c r="E257" s="2"/>
      <c r="F257" s="2"/>
      <c r="G257" s="2"/>
      <c r="H257" s="2"/>
      <c r="I257" s="43"/>
      <c r="J257" s="2"/>
      <c r="K257" s="2"/>
      <c r="L257" s="2"/>
      <c r="M257" s="2"/>
      <c r="N257" s="2"/>
      <c r="O257" s="2"/>
      <c r="P257" s="2"/>
      <c r="Q257" s="2"/>
      <c r="R257" s="2"/>
      <c r="S257" s="6"/>
    </row>
    <row r="258" spans="1:5" ht="12.75">
      <c r="A258" s="2"/>
      <c r="B258" s="2"/>
      <c r="C258" s="2"/>
      <c r="D258" s="2"/>
      <c r="E258" s="2"/>
    </row>
    <row r="259" spans="1:5" ht="12.75">
      <c r="A259" s="2"/>
      <c r="B259" s="2"/>
      <c r="C259" s="2"/>
      <c r="D259" s="2"/>
      <c r="E259" s="2"/>
    </row>
    <row r="260" spans="1:5" ht="12.75">
      <c r="A260" s="2"/>
      <c r="B260" s="2"/>
      <c r="C260" s="2"/>
      <c r="D260" s="2"/>
      <c r="E260" s="2"/>
    </row>
    <row r="261" spans="1:5" ht="12.75">
      <c r="A261" s="2"/>
      <c r="B261" s="2"/>
      <c r="C261" s="2"/>
      <c r="D261" s="2"/>
      <c r="E261" s="2"/>
    </row>
    <row r="262" spans="1:5" ht="12.75">
      <c r="A262" s="2"/>
      <c r="B262" s="2"/>
      <c r="C262" s="2"/>
      <c r="D262" s="2"/>
      <c r="E262" s="2"/>
    </row>
    <row r="263" spans="1:5" ht="12.75">
      <c r="A263" s="2"/>
      <c r="B263" s="2"/>
      <c r="C263" s="2"/>
      <c r="D263" s="2"/>
      <c r="E263" s="2"/>
    </row>
    <row r="264" spans="1:5" ht="12.75">
      <c r="A264" s="2"/>
      <c r="B264" s="2"/>
      <c r="C264" s="2"/>
      <c r="D264" s="2"/>
      <c r="E264" s="2"/>
    </row>
    <row r="265" spans="1:5" ht="12.75">
      <c r="A265" s="2"/>
      <c r="B265" s="2"/>
      <c r="C265" s="2"/>
      <c r="D265" s="2"/>
      <c r="E265" s="2"/>
    </row>
    <row r="266" spans="1:5" ht="12.75">
      <c r="A266" s="2"/>
      <c r="B266" s="2"/>
      <c r="C266" s="2"/>
      <c r="D266" s="2"/>
      <c r="E266" s="2"/>
    </row>
    <row r="267" spans="1:5" ht="12.75">
      <c r="A267" s="2"/>
      <c r="B267" s="2"/>
      <c r="C267" s="2"/>
      <c r="D267" s="2"/>
      <c r="E267" s="2"/>
    </row>
    <row r="268" spans="1:5" ht="12.75">
      <c r="A268" s="2"/>
      <c r="B268" s="2"/>
      <c r="C268" s="2"/>
      <c r="D268" s="2"/>
      <c r="E268" s="2"/>
    </row>
    <row r="269" spans="1:5" ht="12.75">
      <c r="A269" s="2"/>
      <c r="B269" s="2"/>
      <c r="C269" s="2"/>
      <c r="D269" s="2"/>
      <c r="E269" s="2"/>
    </row>
    <row r="270" spans="1:5" ht="12.75">
      <c r="A270" s="2"/>
      <c r="B270" s="2"/>
      <c r="C270" s="2"/>
      <c r="D270" s="2"/>
      <c r="E270" s="2"/>
    </row>
    <row r="271" spans="1:5" ht="12.75">
      <c r="A271" s="2"/>
      <c r="B271" s="2"/>
      <c r="C271" s="2"/>
      <c r="D271" s="2"/>
      <c r="E271" s="2"/>
    </row>
    <row r="272" spans="1:5" ht="12.75">
      <c r="A272" s="2"/>
      <c r="B272" s="2"/>
      <c r="C272" s="2"/>
      <c r="D272" s="2"/>
      <c r="E272" s="2"/>
    </row>
    <row r="273" spans="1:5" ht="12.75">
      <c r="A273" s="2"/>
      <c r="B273" s="2"/>
      <c r="C273" s="2"/>
      <c r="D273" s="2"/>
      <c r="E273" s="2"/>
    </row>
    <row r="274" spans="1:5" ht="12.75">
      <c r="A274" s="2"/>
      <c r="B274" s="2"/>
      <c r="C274" s="2"/>
      <c r="D274" s="2"/>
      <c r="E274" s="2"/>
    </row>
    <row r="275" spans="1:5" ht="12.75">
      <c r="A275" s="2"/>
      <c r="B275" s="2"/>
      <c r="C275" s="2"/>
      <c r="D275" s="2"/>
      <c r="E275" s="2"/>
    </row>
    <row r="276" spans="1:5" ht="12.75">
      <c r="A276" s="2"/>
      <c r="B276" s="2"/>
      <c r="C276" s="2"/>
      <c r="D276" s="2"/>
      <c r="E276" s="2"/>
    </row>
    <row r="277" spans="1:5" ht="12.75">
      <c r="A277" s="2"/>
      <c r="B277" s="2"/>
      <c r="C277" s="2"/>
      <c r="D277" s="2"/>
      <c r="E277" s="2"/>
    </row>
    <row r="278" spans="1:5" ht="12.75">
      <c r="A278" s="2"/>
      <c r="B278" s="2"/>
      <c r="C278" s="2"/>
      <c r="D278" s="2"/>
      <c r="E278" s="2"/>
    </row>
    <row r="279" spans="1:5" ht="12.75">
      <c r="A279" s="2"/>
      <c r="B279" s="2"/>
      <c r="C279" s="2"/>
      <c r="D279" s="2"/>
      <c r="E279" s="2"/>
    </row>
    <row r="280" spans="1:5" ht="12.75">
      <c r="A280" s="2"/>
      <c r="B280" s="2"/>
      <c r="C280" s="2"/>
      <c r="D280" s="2"/>
      <c r="E280" s="2"/>
    </row>
    <row r="281" spans="1:5" ht="12.75">
      <c r="A281" s="2"/>
      <c r="B281" s="2"/>
      <c r="C281" s="2"/>
      <c r="D281" s="2"/>
      <c r="E281" s="2"/>
    </row>
    <row r="282" spans="1:5" ht="12.75">
      <c r="A282" s="2"/>
      <c r="B282" s="2"/>
      <c r="C282" s="2"/>
      <c r="D282" s="2"/>
      <c r="E282" s="2"/>
    </row>
    <row r="283" spans="1:5" ht="12.75">
      <c r="A283" s="2"/>
      <c r="B283" s="2"/>
      <c r="C283" s="2"/>
      <c r="D283" s="2"/>
      <c r="E283" s="2"/>
    </row>
    <row r="284" spans="1:5" ht="12.75">
      <c r="A284" s="2"/>
      <c r="B284" s="2"/>
      <c r="C284" s="2"/>
      <c r="D284" s="2"/>
      <c r="E284" s="2"/>
    </row>
    <row r="285" spans="1:5" ht="12.75">
      <c r="A285" s="2"/>
      <c r="B285" s="2"/>
      <c r="C285" s="2"/>
      <c r="D285" s="2"/>
      <c r="E285" s="2"/>
    </row>
    <row r="286" spans="1:5" ht="12.75">
      <c r="A286" s="2"/>
      <c r="B286" s="2"/>
      <c r="C286" s="2"/>
      <c r="D286" s="2"/>
      <c r="E286" s="2"/>
    </row>
    <row r="287" spans="1:5" ht="12.75">
      <c r="A287" s="2"/>
      <c r="B287" s="2"/>
      <c r="C287" s="2"/>
      <c r="D287" s="2"/>
      <c r="E287" s="2"/>
    </row>
    <row r="288" spans="1:5" ht="12.75">
      <c r="A288" s="2"/>
      <c r="B288" s="2"/>
      <c r="C288" s="2"/>
      <c r="D288" s="2"/>
      <c r="E288" s="2"/>
    </row>
    <row r="289" spans="1:5" ht="12.75">
      <c r="A289" s="2"/>
      <c r="B289" s="2"/>
      <c r="C289" s="2"/>
      <c r="D289" s="2"/>
      <c r="E289" s="2"/>
    </row>
  </sheetData>
  <sheetProtection/>
  <mergeCells count="2">
    <mergeCell ref="E1:I1"/>
    <mergeCell ref="J1:L1"/>
  </mergeCells>
  <printOptions/>
  <pageMargins left="0.7480314960629921" right="0.7480314960629921" top="0.9055118110236221" bottom="0.984251968503937" header="0.5118110236220472" footer="0.5118110236220472"/>
  <pageSetup horizontalDpi="600" verticalDpi="600" orientation="landscape" paperSize="9" scale="56" r:id="rId1"/>
  <headerFooter alignWithMargins="0">
    <oddHeader>&amp;L&amp;"Arial,Bold"JÖFNUNARSJÓÐUR SVEITARFÉLAGA
&amp;"Arial,Regular"&amp;8Yfirlit yfir framlög sjóðsins árið 2006
&amp;R17. ágúst 2007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verk-gudmundur</cp:lastModifiedBy>
  <cp:lastPrinted>2007-08-20T13:56:40Z</cp:lastPrinted>
  <dcterms:created xsi:type="dcterms:W3CDTF">2003-01-29T10:06:36Z</dcterms:created>
  <dcterms:modified xsi:type="dcterms:W3CDTF">2017-04-26T13:09:24Z</dcterms:modified>
  <cp:category/>
  <cp:version/>
  <cp:contentType/>
  <cp:contentStatus/>
</cp:coreProperties>
</file>